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" windowWidth="11700" windowHeight="6828" tabRatio="614"/>
  </bookViews>
  <sheets>
    <sheet name="Krycí list" sheetId="2" r:id="rId1"/>
    <sheet name="Prehľad" sheetId="1" r:id="rId2"/>
  </sheets>
  <externalReferences>
    <externalReference r:id="rId3"/>
  </externalReferences>
  <definedNames>
    <definedName name="Index_č.1">[1]List2!$B$1</definedName>
    <definedName name="Index_č.2">[1]List2!$B$2</definedName>
    <definedName name="_xlnm.Recorder">#REF!</definedName>
    <definedName name="_xlnm.Print_Area" localSheetId="1">Prehľad!$A$1:$H$137</definedName>
  </definedNames>
  <calcPr calcId="144525"/>
</workbook>
</file>

<file path=xl/calcChain.xml><?xml version="1.0" encoding="utf-8"?>
<calcChain xmlns="http://schemas.openxmlformats.org/spreadsheetml/2006/main">
  <c r="J30" i="2" l="1"/>
  <c r="J26" i="2"/>
  <c r="J20" i="2"/>
  <c r="E20" i="2"/>
  <c r="F19" i="2"/>
  <c r="F18" i="2"/>
  <c r="F17" i="2"/>
  <c r="J14" i="2"/>
  <c r="F14" i="2"/>
  <c r="J13" i="2"/>
  <c r="F13" i="2"/>
  <c r="J12" i="2"/>
  <c r="F12" i="2"/>
  <c r="F1" i="2"/>
  <c r="F128" i="1"/>
  <c r="F130" i="1"/>
  <c r="F85" i="1"/>
  <c r="G20" i="1"/>
  <c r="F74" i="1"/>
  <c r="F79" i="1"/>
  <c r="F68" i="1"/>
  <c r="F73" i="1" s="1"/>
  <c r="F61" i="1"/>
  <c r="F66" i="1" s="1"/>
  <c r="G22" i="1"/>
  <c r="F80" i="1"/>
  <c r="F81" i="1"/>
  <c r="F123" i="1"/>
  <c r="G26" i="1"/>
  <c r="F67" i="1"/>
  <c r="F115" i="1"/>
  <c r="G24" i="1" s="1"/>
  <c r="G28" i="1"/>
  <c r="G18" i="1"/>
  <c r="G31" i="1" l="1"/>
  <c r="D16" i="2" s="1"/>
  <c r="F22" i="2" s="1"/>
  <c r="F24" i="2" l="1"/>
  <c r="D20" i="2"/>
  <c r="F23" i="2"/>
  <c r="F16" i="2"/>
  <c r="F20" i="2" s="1"/>
  <c r="F25" i="2"/>
  <c r="F26" i="2" l="1"/>
  <c r="J28" i="2" s="1"/>
  <c r="I29" i="2" s="1"/>
  <c r="J29" i="2" s="1"/>
  <c r="J31" i="2" s="1"/>
</calcChain>
</file>

<file path=xl/sharedStrings.xml><?xml version="1.0" encoding="utf-8"?>
<sst xmlns="http://schemas.openxmlformats.org/spreadsheetml/2006/main" count="329" uniqueCount="225">
  <si>
    <t>Stavba:</t>
  </si>
  <si>
    <t>Objekt:</t>
  </si>
  <si>
    <t>Diel:</t>
  </si>
  <si>
    <t>REKAPITULÁCIA ROZPOČTU:</t>
  </si>
  <si>
    <t>ZEMNÉ PRÁCE</t>
  </si>
  <si>
    <t>PODKLADNÉ KONŠTRUKCIE</t>
  </si>
  <si>
    <t>PRESUN HMÔT</t>
  </si>
  <si>
    <t>CELKOM:</t>
  </si>
  <si>
    <t>m3</t>
  </si>
  <si>
    <t>m2</t>
  </si>
  <si>
    <t xml:space="preserve">Vodorovné premiestnenie výkopu do vzdialenosti </t>
  </si>
  <si>
    <t>t</t>
  </si>
  <si>
    <t>CELKOM ZEMNÉ PRÁCE :</t>
  </si>
  <si>
    <t xml:space="preserve"> </t>
  </si>
  <si>
    <t>CELKOM PODKLADNÉ KONŠTRUKCIE :</t>
  </si>
  <si>
    <t>m</t>
  </si>
  <si>
    <t>ks</t>
  </si>
  <si>
    <t>Presun hmôt pre rúrové vedenie z plastických hmôt</t>
  </si>
  <si>
    <t>CELKOM PRESUN HMÔT :</t>
  </si>
  <si>
    <t>PONUKA</t>
  </si>
  <si>
    <t>Hĺbenie rýh šírky nad 600 mm v hornine 3</t>
  </si>
  <si>
    <t>Príplatok za lepivosť</t>
  </si>
  <si>
    <t>Kamenivo ťažené drobné 0-4 C</t>
  </si>
  <si>
    <t>I.</t>
  </si>
  <si>
    <t>II.</t>
  </si>
  <si>
    <t>%</t>
  </si>
  <si>
    <t>Zásyp rýh sypaninou s uložením výkopku vo vrstvách a so zhutnením</t>
  </si>
  <si>
    <t>IV.</t>
  </si>
  <si>
    <t>III.</t>
  </si>
  <si>
    <t>Dátum:</t>
  </si>
  <si>
    <t>Investor:</t>
  </si>
  <si>
    <t>Lôžko pod potrubie z piesku a štrkopiesku</t>
  </si>
  <si>
    <t>C 01</t>
  </si>
  <si>
    <t>VONKAJŠIE POTRUBNÉ ROZVODY</t>
  </si>
  <si>
    <t>I.C 01 - ZEMNÉ PRÁCE</t>
  </si>
  <si>
    <t>II.C 27 - PODKLADNÉ  KONŠTRUKCIE</t>
  </si>
  <si>
    <t>CELKOM VONKAJŠIE POTRUBNÉ ROZVODY:</t>
  </si>
  <si>
    <t>C 27</t>
  </si>
  <si>
    <t>III.C 27 -  VONKAJŠIE POTRUBNÉ ROZVODY</t>
  </si>
  <si>
    <t>IV.C 27 PRESUN HMÔT</t>
  </si>
  <si>
    <t>V.</t>
  </si>
  <si>
    <t>€</t>
  </si>
  <si>
    <t>0302-0202-0090</t>
  </si>
  <si>
    <t>2013-9200-0020</t>
  </si>
  <si>
    <t>9927-0401-1150</t>
  </si>
  <si>
    <t>Miesto:</t>
  </si>
  <si>
    <t>C 11</t>
  </si>
  <si>
    <t>BETONÁRSKE PRÁCE</t>
  </si>
  <si>
    <t xml:space="preserve">Montáž potrubia PVC v otvorenom výkope </t>
  </si>
  <si>
    <t>PVC potrubie</t>
  </si>
  <si>
    <t>Skúška tesnosti kanalizácie</t>
  </si>
  <si>
    <t>V.C 11 BETONÁRSKE PRÁCE</t>
  </si>
  <si>
    <t>Dosky z betónu v otvorenom výkope tr. B 15</t>
  </si>
  <si>
    <t>9927-0001-1150</t>
  </si>
  <si>
    <t>Presun hmôt</t>
  </si>
  <si>
    <t>CELKOM BETONÁRSKE PRÁCE:</t>
  </si>
  <si>
    <t>Zák. číslo:</t>
  </si>
  <si>
    <t>Uloženie sypaniny na skládku</t>
  </si>
  <si>
    <t>Obsyp potrubia sypaninou z vhodného materiálu s prehodením sypaniny</t>
  </si>
  <si>
    <t>0405-0107-0020</t>
  </si>
  <si>
    <t>2003-1101-1510</t>
  </si>
  <si>
    <t>Debnenie podkladových a zabezpečovacích konštrukcii v otvorenom výkope</t>
  </si>
  <si>
    <t>0304-2204-0020</t>
  </si>
  <si>
    <t>DN 200</t>
  </si>
  <si>
    <t>200x5,9</t>
  </si>
  <si>
    <t>0311-7501-0020</t>
  </si>
  <si>
    <t>VH - Vodné hospodárstvo</t>
  </si>
  <si>
    <t>Montáž tvaroviek na potrubie PVC v otvorenom výkope - odbočných</t>
  </si>
  <si>
    <t>DN 150</t>
  </si>
  <si>
    <t>PVC odbočka KGEA</t>
  </si>
  <si>
    <t>0304-2404-1010</t>
  </si>
  <si>
    <t>0304-2403-1030</t>
  </si>
  <si>
    <t>Montáž tvaroviek na potrubie PVC v otvorenom výkope - jednoosých</t>
  </si>
  <si>
    <t>PVC koleno KGB</t>
  </si>
  <si>
    <t>150/45°</t>
  </si>
  <si>
    <t>0304-2404-1030</t>
  </si>
  <si>
    <t>PVC redukcia KGR</t>
  </si>
  <si>
    <t>2003-0103-151</t>
  </si>
  <si>
    <t>0304-2204-0010</t>
  </si>
  <si>
    <t>160x4,7</t>
  </si>
  <si>
    <t>do DN 150</t>
  </si>
  <si>
    <t>0311-7501-0010</t>
  </si>
  <si>
    <t>do 100 m3</t>
  </si>
  <si>
    <t>200/150/45°</t>
  </si>
  <si>
    <t>0304-2403-1010</t>
  </si>
  <si>
    <t>150/100</t>
  </si>
  <si>
    <t>Lapač strešných splavenín HL600</t>
  </si>
  <si>
    <t>DN 100</t>
  </si>
  <si>
    <t>0602-0301-0040</t>
  </si>
  <si>
    <t>do 3 km</t>
  </si>
  <si>
    <t>0106-0101-0010</t>
  </si>
  <si>
    <t>Dočasné zaistenie potrubia</t>
  </si>
  <si>
    <t>do DN 200</t>
  </si>
  <si>
    <t>150/150/45°</t>
  </si>
  <si>
    <t>Poplatok za skládku</t>
  </si>
  <si>
    <t>PD1 - PD6</t>
  </si>
  <si>
    <t>MICHALOVCE-STREDNÁ ZDRAVOTNÍCKA ŠKOLA-</t>
  </si>
  <si>
    <t>SPOJENIE HLAVNEJ A VEDĽAJŠEJ BUDOVY</t>
  </si>
  <si>
    <t>MICHALOVCE, ul. Masarykova 27, parc. č. 2504, 2505, 2506, 2507, k.ú. Michalovce</t>
  </si>
  <si>
    <t>SZŠ, MASARYKOVA 27, 071 01 MICHALOVCE</t>
  </si>
  <si>
    <t>SO 02 - DAŽĎOVÁ KANALIZÁCIA</t>
  </si>
  <si>
    <t>030-2020</t>
  </si>
  <si>
    <t>PD1</t>
  </si>
  <si>
    <t>8,2*1,0*0,85</t>
  </si>
  <si>
    <t>PD2-PD5</t>
  </si>
  <si>
    <t>1,0*1,0*0,85 + 0,5*1,0*1,15 + 2,1*1,0*1,15 + 15,1*1,0*1,15 + 13,2*1,0*0,75</t>
  </si>
  <si>
    <t>0302-0202-0010</t>
  </si>
  <si>
    <t>0404-0207-0010</t>
  </si>
  <si>
    <t>8,2*1,0*0,45</t>
  </si>
  <si>
    <t>3,0*1,0*0,45 + 1,5*1,0*0,45 + 3,6*1,0*0,45 + 30,3*1,0*0,45</t>
  </si>
  <si>
    <t>DETAIL A</t>
  </si>
  <si>
    <t>2,0*1,0*0,85</t>
  </si>
  <si>
    <t>DETAIL B</t>
  </si>
  <si>
    <t>2,5*1,0*0,85</t>
  </si>
  <si>
    <t>2,5*1,0*0,50</t>
  </si>
  <si>
    <t>2,0*1,0*0,50</t>
  </si>
  <si>
    <t>8,2*1,0*0,15</t>
  </si>
  <si>
    <t>3,0*1,0*0,15 + 1,5*1,0*0,15 + 3,6*1,0*0,15 + 30,3*1,0*0,15</t>
  </si>
  <si>
    <t>2,5*1,0*0,15</t>
  </si>
  <si>
    <t>2,0*1,0*0,15</t>
  </si>
  <si>
    <t>8,2*1,0*0,60</t>
  </si>
  <si>
    <t>1,0*1,0*0,60 + 0,5*1,0*1,60 + 2,1*1,0*0,60 + 15,1*1,0*0,60 + 13,2*1,0*0,60</t>
  </si>
  <si>
    <t>2,5*1,0*0,65</t>
  </si>
  <si>
    <t>2,0*1,0*0,65</t>
  </si>
  <si>
    <t>0602-0301-0050</t>
  </si>
  <si>
    <t>Prplatok k cene za každých ďalších začatých 1000 m</t>
  </si>
  <si>
    <t>7 km</t>
  </si>
  <si>
    <t>0401-0007-0010</t>
  </si>
  <si>
    <t>PVC presuvka KGU</t>
  </si>
  <si>
    <t>0,5*0,5*0,5*9</t>
  </si>
  <si>
    <t>150/30°</t>
  </si>
  <si>
    <t>150/60°</t>
  </si>
  <si>
    <t>150/90°</t>
  </si>
  <si>
    <t>PP potrubie PIPELIFE-fatra - odpadové hrdlové</t>
  </si>
  <si>
    <t>HT100</t>
  </si>
  <si>
    <t>0101-9000-5010</t>
  </si>
  <si>
    <t xml:space="preserve">Skúška tesnosti kanalizácie vodou                                                                           </t>
  </si>
  <si>
    <t>do DN 125</t>
  </si>
  <si>
    <t>Strešný vtok s elektrickým ohrevom</t>
  </si>
  <si>
    <t>HL 62.1/1</t>
  </si>
  <si>
    <t>Montáž strešného vtoku</t>
  </si>
  <si>
    <t>SPOLU  :</t>
  </si>
  <si>
    <t>9988-0101-6010</t>
  </si>
  <si>
    <t>Presun hmôt pre vnútornú kanalizáciu v stavbe výšky</t>
  </si>
  <si>
    <t>do 7 m</t>
  </si>
  <si>
    <t>9988-0102-7010</t>
  </si>
  <si>
    <t>Príplatok za zväčšený presun nad vymedzenú najväčšiu dopravnú vzdialenosť po stavenisku</t>
  </si>
  <si>
    <t>do 1 km</t>
  </si>
  <si>
    <t>CELKOM KANALIZÁCIA :</t>
  </si>
  <si>
    <t>VI</t>
  </si>
  <si>
    <t>KANALIZÁCIA</t>
  </si>
  <si>
    <t>VI.C C5288A1 KANALIZÁCIA</t>
  </si>
  <si>
    <t>C 88A1</t>
  </si>
  <si>
    <t>V module</t>
  </si>
  <si>
    <t>Hlavička1</t>
  </si>
  <si>
    <t>Mena</t>
  </si>
  <si>
    <t>Hlavička2</t>
  </si>
  <si>
    <t>Obdobie</t>
  </si>
  <si>
    <t>Stavba : Michalovce - Stredná zdravotnícka škola - Spojenie hlavnej a vedľajšej budovy</t>
  </si>
  <si>
    <t>Miesto : Michalovce</t>
  </si>
  <si>
    <t>Rozpočet</t>
  </si>
  <si>
    <t>Krycí list rozpočtu v</t>
  </si>
  <si>
    <t>EUR</t>
  </si>
  <si>
    <t>Objekt : SO 02 - Dažďová kanalizácia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</si>
  <si>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</si>
  <si>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</si>
  <si>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</si>
  <si>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</si>
  <si>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</si>
  <si>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</si>
  <si>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</si>
  <si>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</si>
  <si>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</si>
  <si>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</si>
  <si>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</si>
  <si>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</si>
  <si>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</si>
  <si>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 xml:space="preserve">Stredná zdravotnícka škola, Michalovce </t>
  </si>
  <si>
    <t>IČO:</t>
  </si>
  <si>
    <t>DIČ:</t>
  </si>
  <si>
    <t>Dodávateľ:</t>
  </si>
  <si>
    <t>Projektant:</t>
  </si>
  <si>
    <t xml:space="preserve">SURIKATA, spol. s r.o. 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</si>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</sst>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"/>
    <numFmt numFmtId="167" formatCode="#,##0&quot; &quot;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8"/>
      <name val="Arial Narrow"/>
      <charset val="238"/>
    </font>
    <font>
      <b/>
      <sz val="10"/>
      <name val="Arial Narrow"/>
      <charset val="238"/>
    </font>
    <font>
      <sz val="8"/>
      <color indexed="9"/>
      <name val="Arial Narrow"/>
      <charset val="238"/>
    </font>
    <font>
      <sz val="8"/>
      <name val="Arial Narrow"/>
      <family val="2"/>
      <charset val="238"/>
    </font>
    <font>
      <b/>
      <sz val="8"/>
      <color indexed="9"/>
      <name val="Arial Narrow"/>
      <charset val="238"/>
    </font>
    <font>
      <b/>
      <sz val="8"/>
      <name val="Arial Narrow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12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</borders>
  <cellStyleXfs count="14">
    <xf numFmtId="2" fontId="0" fillId="0" borderId="0" applyFont="0">
      <alignment horizontal="justify" vertical="top"/>
    </xf>
    <xf numFmtId="1" fontId="2" fillId="0" borderId="0">
      <alignment horizontal="left" vertical="top"/>
    </xf>
    <xf numFmtId="1" fontId="2" fillId="0" borderId="0">
      <alignment horizontal="left" vertical="top"/>
    </xf>
    <xf numFmtId="49" fontId="2" fillId="0" borderId="0">
      <alignment horizontal="justify" vertical="top" wrapText="1"/>
    </xf>
    <xf numFmtId="1" fontId="2" fillId="0" borderId="0">
      <alignment horizontal="right"/>
    </xf>
    <xf numFmtId="1" fontId="2" fillId="0" borderId="0">
      <alignment horizontal="right"/>
    </xf>
    <xf numFmtId="164" fontId="2" fillId="0" borderId="0">
      <alignment horizontal="right"/>
    </xf>
    <xf numFmtId="2" fontId="2" fillId="0" borderId="0">
      <alignment horizontal="right"/>
    </xf>
    <xf numFmtId="2" fontId="2" fillId="0" borderId="0">
      <alignment horizontal="right"/>
    </xf>
    <xf numFmtId="166" fontId="2" fillId="0" borderId="0" applyBorder="0">
      <alignment horizontal="right"/>
    </xf>
    <xf numFmtId="166" fontId="2" fillId="0" borderId="0" applyBorder="0">
      <alignment horizontal="right"/>
    </xf>
    <xf numFmtId="1" fontId="2" fillId="0" borderId="1">
      <alignment horizontal="left" vertical="top"/>
    </xf>
    <xf numFmtId="0" fontId="1" fillId="0" borderId="0"/>
    <xf numFmtId="0" fontId="1" fillId="0" borderId="0"/>
  </cellStyleXfs>
  <cellXfs count="209">
    <xf numFmtId="2" fontId="0" fillId="0" borderId="0" xfId="0">
      <alignment horizontal="justify" vertical="top"/>
    </xf>
    <xf numFmtId="1" fontId="3" fillId="0" borderId="0" xfId="1" applyFont="1" applyFill="1">
      <alignment horizontal="left" vertical="top"/>
    </xf>
    <xf numFmtId="1" fontId="3" fillId="0" borderId="0" xfId="2" applyFont="1" applyFill="1">
      <alignment horizontal="left" vertical="top"/>
    </xf>
    <xf numFmtId="1" fontId="3" fillId="0" borderId="0" xfId="5" applyFont="1" applyFill="1">
      <alignment horizontal="right"/>
    </xf>
    <xf numFmtId="166" fontId="3" fillId="0" borderId="0" xfId="9" applyFont="1" applyFill="1">
      <alignment horizontal="right"/>
    </xf>
    <xf numFmtId="166" fontId="3" fillId="0" borderId="0" xfId="10" applyFont="1" applyFill="1">
      <alignment horizontal="right"/>
    </xf>
    <xf numFmtId="2" fontId="3" fillId="0" borderId="0" xfId="0" applyFont="1" applyFill="1">
      <alignment horizontal="justify" vertical="top"/>
    </xf>
    <xf numFmtId="2" fontId="3" fillId="0" borderId="0" xfId="0" applyFont="1">
      <alignment horizontal="justify" vertical="top"/>
    </xf>
    <xf numFmtId="49" fontId="3" fillId="0" borderId="0" xfId="3" applyFont="1" applyFill="1">
      <alignment horizontal="justify" vertical="top" wrapText="1"/>
    </xf>
    <xf numFmtId="1" fontId="3" fillId="0" borderId="0" xfId="1" applyFont="1">
      <alignment horizontal="left" vertical="top"/>
    </xf>
    <xf numFmtId="1" fontId="3" fillId="0" borderId="0" xfId="2" applyFont="1">
      <alignment horizontal="left" vertical="top"/>
    </xf>
    <xf numFmtId="49" fontId="3" fillId="0" borderId="0" xfId="3" applyFont="1">
      <alignment horizontal="justify" vertical="top" wrapText="1"/>
    </xf>
    <xf numFmtId="0" fontId="3" fillId="0" borderId="0" xfId="4" applyNumberFormat="1" applyFont="1">
      <alignment horizontal="right"/>
    </xf>
    <xf numFmtId="1" fontId="3" fillId="0" borderId="0" xfId="5" applyFont="1">
      <alignment horizontal="right"/>
    </xf>
    <xf numFmtId="2" fontId="3" fillId="0" borderId="0" xfId="7" applyNumberFormat="1" applyFont="1">
      <alignment horizontal="right"/>
    </xf>
    <xf numFmtId="2" fontId="3" fillId="0" borderId="0" xfId="8" applyNumberFormat="1" applyFont="1">
      <alignment horizontal="right"/>
    </xf>
    <xf numFmtId="166" fontId="3" fillId="0" borderId="0" xfId="9" applyFont="1">
      <alignment horizontal="right"/>
    </xf>
    <xf numFmtId="166" fontId="3" fillId="0" borderId="0" xfId="10" applyFont="1">
      <alignment horizontal="right"/>
    </xf>
    <xf numFmtId="1" fontId="3" fillId="0" borderId="0" xfId="2" applyFont="1" applyAlignment="1">
      <alignment horizontal="left" vertical="top"/>
    </xf>
    <xf numFmtId="2" fontId="3" fillId="0" borderId="0" xfId="8" applyNumberFormat="1" applyFont="1" applyAlignment="1">
      <alignment horizontal="left"/>
    </xf>
    <xf numFmtId="1" fontId="3" fillId="0" borderId="0" xfId="2" applyFont="1" applyAlignment="1">
      <alignment horizontal="right" vertical="top"/>
    </xf>
    <xf numFmtId="1" fontId="3" fillId="0" borderId="2" xfId="11" applyFont="1" applyBorder="1">
      <alignment horizontal="left" vertical="top"/>
    </xf>
    <xf numFmtId="0" fontId="3" fillId="0" borderId="2" xfId="11" applyNumberFormat="1" applyFont="1" applyBorder="1">
      <alignment horizontal="left" vertical="top"/>
    </xf>
    <xf numFmtId="2" fontId="3" fillId="0" borderId="2" xfId="11" applyNumberFormat="1" applyFont="1" applyBorder="1">
      <alignment horizontal="left" vertical="top"/>
    </xf>
    <xf numFmtId="2" fontId="3" fillId="0" borderId="2" xfId="11" applyNumberFormat="1" applyFont="1" applyBorder="1" applyAlignment="1">
      <alignment horizontal="left" vertical="top"/>
    </xf>
    <xf numFmtId="1" fontId="3" fillId="2" borderId="0" xfId="1" applyFont="1" applyFill="1">
      <alignment horizontal="left" vertical="top"/>
    </xf>
    <xf numFmtId="1" fontId="3" fillId="2" borderId="0" xfId="2" applyFont="1" applyFill="1">
      <alignment horizontal="left" vertical="top"/>
    </xf>
    <xf numFmtId="49" fontId="3" fillId="2" borderId="0" xfId="3" applyFont="1" applyFill="1">
      <alignment horizontal="justify" vertical="top" wrapText="1"/>
    </xf>
    <xf numFmtId="0" fontId="3" fillId="2" borderId="0" xfId="4" applyNumberFormat="1" applyFont="1" applyFill="1">
      <alignment horizontal="right"/>
    </xf>
    <xf numFmtId="1" fontId="3" fillId="2" borderId="0" xfId="5" applyFont="1" applyFill="1">
      <alignment horizontal="right"/>
    </xf>
    <xf numFmtId="2" fontId="3" fillId="2" borderId="0" xfId="7" applyNumberFormat="1" applyFont="1" applyFill="1">
      <alignment horizontal="right"/>
    </xf>
    <xf numFmtId="2" fontId="3" fillId="2" borderId="0" xfId="8" applyNumberFormat="1" applyFont="1" applyFill="1" applyAlignment="1">
      <alignment horizontal="left"/>
    </xf>
    <xf numFmtId="166" fontId="3" fillId="2" borderId="0" xfId="9" applyFont="1" applyFill="1">
      <alignment horizontal="right"/>
    </xf>
    <xf numFmtId="166" fontId="3" fillId="2" borderId="0" xfId="10" applyFont="1" applyFill="1">
      <alignment horizontal="right"/>
    </xf>
    <xf numFmtId="2" fontId="3" fillId="2" borderId="0" xfId="0" applyFont="1" applyFill="1">
      <alignment horizontal="justify" vertical="top"/>
    </xf>
    <xf numFmtId="49" fontId="3" fillId="0" borderId="0" xfId="3" applyFont="1" applyAlignment="1">
      <alignment horizontal="right" vertical="top" wrapText="1"/>
    </xf>
    <xf numFmtId="9" fontId="3" fillId="0" borderId="0" xfId="4" applyNumberFormat="1" applyFont="1">
      <alignment horizontal="right"/>
    </xf>
    <xf numFmtId="49" fontId="3" fillId="2" borderId="0" xfId="3" applyFont="1" applyFill="1" applyAlignment="1">
      <alignment horizontal="left" vertical="top"/>
    </xf>
    <xf numFmtId="0" fontId="3" fillId="0" borderId="0" xfId="4" applyNumberFormat="1" applyFont="1" applyFill="1">
      <alignment horizontal="right"/>
    </xf>
    <xf numFmtId="2" fontId="3" fillId="0" borderId="0" xfId="7" applyNumberFormat="1" applyFont="1" applyFill="1">
      <alignment horizontal="right"/>
    </xf>
    <xf numFmtId="1" fontId="3" fillId="0" borderId="0" xfId="1" applyFont="1" applyFill="1" applyBorder="1">
      <alignment horizontal="left" vertical="top"/>
    </xf>
    <xf numFmtId="1" fontId="3" fillId="0" borderId="0" xfId="2" applyFont="1" applyFill="1" applyBorder="1">
      <alignment horizontal="left" vertical="top"/>
    </xf>
    <xf numFmtId="49" fontId="3" fillId="0" borderId="0" xfId="3" applyFont="1" applyFill="1" applyBorder="1">
      <alignment horizontal="justify" vertical="top" wrapText="1"/>
    </xf>
    <xf numFmtId="0" fontId="3" fillId="0" borderId="0" xfId="4" applyNumberFormat="1" applyFont="1" applyFill="1" applyBorder="1">
      <alignment horizontal="right"/>
    </xf>
    <xf numFmtId="1" fontId="3" fillId="0" borderId="0" xfId="5" applyFont="1" applyFill="1" applyBorder="1">
      <alignment horizontal="right"/>
    </xf>
    <xf numFmtId="2" fontId="3" fillId="0" borderId="0" xfId="7" applyNumberFormat="1" applyFont="1" applyFill="1" applyBorder="1">
      <alignment horizontal="right"/>
    </xf>
    <xf numFmtId="2" fontId="3" fillId="0" borderId="0" xfId="8" applyNumberFormat="1" applyFont="1" applyFill="1" applyBorder="1">
      <alignment horizontal="right"/>
    </xf>
    <xf numFmtId="166" fontId="3" fillId="0" borderId="0" xfId="9" applyFont="1" applyFill="1" applyBorder="1">
      <alignment horizontal="right"/>
    </xf>
    <xf numFmtId="166" fontId="3" fillId="0" borderId="0" xfId="10" applyFont="1" applyFill="1" applyBorder="1">
      <alignment horizontal="right"/>
    </xf>
    <xf numFmtId="2" fontId="3" fillId="0" borderId="0" xfId="0" applyFont="1" applyFill="1" applyBorder="1">
      <alignment horizontal="justify" vertical="top"/>
    </xf>
    <xf numFmtId="1" fontId="3" fillId="2" borderId="3" xfId="1" applyFont="1" applyFill="1" applyBorder="1">
      <alignment horizontal="left" vertical="top"/>
    </xf>
    <xf numFmtId="1" fontId="3" fillId="2" borderId="3" xfId="2" applyFont="1" applyFill="1" applyBorder="1">
      <alignment horizontal="left" vertical="top"/>
    </xf>
    <xf numFmtId="49" fontId="3" fillId="2" borderId="3" xfId="3" applyFont="1" applyFill="1" applyBorder="1">
      <alignment horizontal="justify" vertical="top" wrapText="1"/>
    </xf>
    <xf numFmtId="0" fontId="3" fillId="2" borderId="3" xfId="4" applyNumberFormat="1" applyFont="1" applyFill="1" applyBorder="1">
      <alignment horizontal="right"/>
    </xf>
    <xf numFmtId="1" fontId="3" fillId="2" borderId="3" xfId="5" applyFont="1" applyFill="1" applyBorder="1">
      <alignment horizontal="right"/>
    </xf>
    <xf numFmtId="2" fontId="3" fillId="2" borderId="3" xfId="7" applyNumberFormat="1" applyFont="1" applyFill="1" applyBorder="1">
      <alignment horizontal="right"/>
    </xf>
    <xf numFmtId="2" fontId="3" fillId="2" borderId="3" xfId="8" applyNumberFormat="1" applyFont="1" applyFill="1" applyBorder="1">
      <alignment horizontal="right"/>
    </xf>
    <xf numFmtId="166" fontId="3" fillId="2" borderId="3" xfId="9" applyFont="1" applyFill="1" applyBorder="1">
      <alignment horizontal="right"/>
    </xf>
    <xf numFmtId="166" fontId="3" fillId="2" borderId="3" xfId="10" applyFont="1" applyFill="1" applyBorder="1">
      <alignment horizontal="right"/>
    </xf>
    <xf numFmtId="2" fontId="3" fillId="2" borderId="3" xfId="0" applyFont="1" applyFill="1" applyBorder="1">
      <alignment horizontal="justify" vertical="top"/>
    </xf>
    <xf numFmtId="2" fontId="3" fillId="0" borderId="0" xfId="6" applyNumberFormat="1" applyFont="1">
      <alignment horizontal="right"/>
    </xf>
    <xf numFmtId="165" fontId="3" fillId="0" borderId="0" xfId="6" applyNumberFormat="1" applyFont="1">
      <alignment horizontal="right"/>
    </xf>
    <xf numFmtId="165" fontId="3" fillId="0" borderId="2" xfId="11" applyNumberFormat="1" applyFont="1" applyBorder="1">
      <alignment horizontal="left" vertical="top"/>
    </xf>
    <xf numFmtId="165" fontId="3" fillId="2" borderId="0" xfId="6" applyNumberFormat="1" applyFont="1" applyFill="1">
      <alignment horizontal="right"/>
    </xf>
    <xf numFmtId="165" fontId="3" fillId="2" borderId="3" xfId="6" applyNumberFormat="1" applyFont="1" applyFill="1" applyBorder="1">
      <alignment horizontal="right"/>
    </xf>
    <xf numFmtId="165" fontId="3" fillId="0" borderId="0" xfId="6" applyNumberFormat="1" applyFont="1" applyFill="1">
      <alignment horizontal="right"/>
    </xf>
    <xf numFmtId="165" fontId="3" fillId="0" borderId="0" xfId="6" applyNumberFormat="1" applyFont="1" applyFill="1" applyBorder="1">
      <alignment horizontal="right"/>
    </xf>
    <xf numFmtId="2" fontId="3" fillId="0" borderId="0" xfId="0" applyFont="1" applyBorder="1" applyAlignment="1">
      <alignment horizontal="left" vertical="top"/>
    </xf>
    <xf numFmtId="1" fontId="3" fillId="0" borderId="0" xfId="4" applyFont="1" applyFill="1" applyBorder="1">
      <alignment horizontal="right"/>
    </xf>
    <xf numFmtId="164" fontId="3" fillId="0" borderId="0" xfId="6" applyFont="1" applyFill="1" applyBorder="1">
      <alignment horizontal="right"/>
    </xf>
    <xf numFmtId="2" fontId="3" fillId="0" borderId="0" xfId="7" applyFont="1" applyFill="1" applyBorder="1">
      <alignment horizontal="right"/>
    </xf>
    <xf numFmtId="2" fontId="3" fillId="0" borderId="0" xfId="8" applyFont="1" applyFill="1" applyBorder="1">
      <alignment horizontal="right"/>
    </xf>
    <xf numFmtId="1" fontId="3" fillId="0" borderId="0" xfId="4" applyFont="1" applyFill="1">
      <alignment horizontal="right"/>
    </xf>
    <xf numFmtId="164" fontId="3" fillId="0" borderId="0" xfId="6" applyFont="1" applyFill="1">
      <alignment horizontal="right"/>
    </xf>
    <xf numFmtId="2" fontId="3" fillId="0" borderId="0" xfId="7" applyFont="1" applyFill="1">
      <alignment horizontal="right"/>
    </xf>
    <xf numFmtId="2" fontId="3" fillId="0" borderId="0" xfId="8" applyFont="1" applyFill="1">
      <alignment horizontal="right"/>
    </xf>
    <xf numFmtId="49" fontId="3" fillId="0" borderId="0" xfId="3" applyFont="1" applyFill="1" applyAlignment="1">
      <alignment vertical="top"/>
    </xf>
    <xf numFmtId="2" fontId="3" fillId="0" borderId="0" xfId="8" applyNumberFormat="1" applyFont="1" applyFill="1" applyAlignment="1">
      <alignment horizontal="left"/>
    </xf>
    <xf numFmtId="2" fontId="3" fillId="2" borderId="3" xfId="0" applyFont="1" applyFill="1" applyBorder="1" applyAlignment="1">
      <alignment horizontal="right"/>
    </xf>
    <xf numFmtId="2" fontId="3" fillId="0" borderId="0" xfId="0" applyFont="1" applyFill="1" applyBorder="1" applyAlignment="1">
      <alignment horizontal="right"/>
    </xf>
    <xf numFmtId="2" fontId="4" fillId="0" borderId="0" xfId="0" applyFont="1">
      <alignment horizontal="justify" vertical="top"/>
    </xf>
    <xf numFmtId="2" fontId="4" fillId="0" borderId="0" xfId="0" applyFont="1" applyFill="1" applyBorder="1">
      <alignment horizontal="justify" vertical="top"/>
    </xf>
    <xf numFmtId="2" fontId="4" fillId="0" borderId="0" xfId="0" applyFont="1" applyFill="1" applyBorder="1" applyAlignment="1">
      <alignment horizontal="right"/>
    </xf>
    <xf numFmtId="2" fontId="5" fillId="0" borderId="0" xfId="0" applyFont="1" applyAlignment="1">
      <alignment horizontal="left" vertical="top"/>
    </xf>
    <xf numFmtId="49" fontId="3" fillId="0" borderId="0" xfId="3" applyFont="1" applyFill="1" applyAlignment="1">
      <alignment horizontal="left" vertical="top"/>
    </xf>
    <xf numFmtId="0" fontId="3" fillId="0" borderId="0" xfId="4" applyNumberFormat="1" applyFont="1" applyAlignment="1">
      <alignment horizontal="right" shrinkToFit="1"/>
    </xf>
    <xf numFmtId="2" fontId="2" fillId="0" borderId="0" xfId="0" applyFont="1">
      <alignment horizontal="justify" vertical="top"/>
    </xf>
    <xf numFmtId="1" fontId="3" fillId="0" borderId="0" xfId="4" applyFont="1">
      <alignment horizontal="right"/>
    </xf>
    <xf numFmtId="164" fontId="3" fillId="0" borderId="0" xfId="6" applyFont="1">
      <alignment horizontal="right"/>
    </xf>
    <xf numFmtId="2" fontId="3" fillId="0" borderId="0" xfId="7" applyFont="1">
      <alignment horizontal="right"/>
    </xf>
    <xf numFmtId="2" fontId="3" fillId="0" borderId="0" xfId="8" applyFont="1">
      <alignment horizontal="right"/>
    </xf>
    <xf numFmtId="1" fontId="3" fillId="0" borderId="0" xfId="2" applyFont="1" applyAlignment="1">
      <alignment horizontal="left" vertical="top" shrinkToFit="1"/>
    </xf>
    <xf numFmtId="1" fontId="3" fillId="0" borderId="0" xfId="4" applyFont="1" applyAlignment="1">
      <alignment horizontal="right" shrinkToFit="1"/>
    </xf>
    <xf numFmtId="2" fontId="5" fillId="0" borderId="0" xfId="7" applyFont="1">
      <alignment horizontal="right"/>
    </xf>
    <xf numFmtId="2" fontId="3" fillId="0" borderId="0" xfId="0" applyFont="1" applyAlignment="1">
      <alignment horizontal="center" vertical="center"/>
    </xf>
    <xf numFmtId="1" fontId="3" fillId="0" borderId="0" xfId="11" applyFont="1" applyBorder="1">
      <alignment horizontal="left" vertical="top"/>
    </xf>
    <xf numFmtId="1" fontId="3" fillId="0" borderId="0" xfId="11" applyFont="1" applyBorder="1" applyAlignment="1">
      <alignment horizontal="left" vertical="top" shrinkToFit="1"/>
    </xf>
    <xf numFmtId="1" fontId="5" fillId="0" borderId="0" xfId="11" applyFont="1" applyBorder="1">
      <alignment horizontal="left" vertical="top"/>
    </xf>
    <xf numFmtId="1" fontId="3" fillId="0" borderId="3" xfId="1" applyFont="1" applyBorder="1">
      <alignment horizontal="left" vertical="top"/>
    </xf>
    <xf numFmtId="1" fontId="3" fillId="0" borderId="3" xfId="2" applyFont="1" applyBorder="1" applyAlignment="1">
      <alignment horizontal="left" vertical="top" shrinkToFit="1"/>
    </xf>
    <xf numFmtId="49" fontId="3" fillId="0" borderId="3" xfId="3" applyFont="1" applyBorder="1">
      <alignment horizontal="justify" vertical="top" wrapText="1"/>
    </xf>
    <xf numFmtId="1" fontId="3" fillId="0" borderId="3" xfId="4" applyFont="1" applyBorder="1" applyAlignment="1">
      <alignment horizontal="right" shrinkToFit="1"/>
    </xf>
    <xf numFmtId="1" fontId="3" fillId="0" borderId="3" xfId="5" applyFont="1" applyBorder="1">
      <alignment horizontal="right"/>
    </xf>
    <xf numFmtId="164" fontId="3" fillId="0" borderId="3" xfId="6" applyFont="1" applyBorder="1">
      <alignment horizontal="right"/>
    </xf>
    <xf numFmtId="2" fontId="3" fillId="0" borderId="3" xfId="7" applyFont="1" applyBorder="1">
      <alignment horizontal="right"/>
    </xf>
    <xf numFmtId="2" fontId="3" fillId="0" borderId="3" xfId="8" applyFont="1" applyBorder="1">
      <alignment horizontal="right"/>
    </xf>
    <xf numFmtId="166" fontId="3" fillId="0" borderId="3" xfId="9" applyFont="1" applyBorder="1">
      <alignment horizontal="right"/>
    </xf>
    <xf numFmtId="2" fontId="5" fillId="0" borderId="3" xfId="7" applyFont="1" applyBorder="1">
      <alignment horizontal="right"/>
    </xf>
    <xf numFmtId="2" fontId="3" fillId="0" borderId="3" xfId="0" applyFont="1" applyBorder="1">
      <alignment horizontal="justify" vertical="top"/>
    </xf>
    <xf numFmtId="1" fontId="3" fillId="2" borderId="3" xfId="4" applyFont="1" applyFill="1" applyBorder="1" applyAlignment="1">
      <alignment horizontal="right" shrinkToFit="1"/>
    </xf>
    <xf numFmtId="164" fontId="3" fillId="2" borderId="3" xfId="6" applyFont="1" applyFill="1" applyBorder="1">
      <alignment horizontal="right"/>
    </xf>
    <xf numFmtId="2" fontId="3" fillId="2" borderId="3" xfId="7" applyFont="1" applyFill="1" applyBorder="1">
      <alignment horizontal="right"/>
    </xf>
    <xf numFmtId="2" fontId="3" fillId="2" borderId="3" xfId="8" applyFont="1" applyFill="1" applyBorder="1">
      <alignment horizontal="right"/>
    </xf>
    <xf numFmtId="2" fontId="5" fillId="2" borderId="3" xfId="7" applyFont="1" applyFill="1" applyBorder="1">
      <alignment horizontal="right"/>
    </xf>
    <xf numFmtId="0" fontId="6" fillId="0" borderId="0" xfId="13" applyFont="1" applyAlignment="1">
      <alignment horizontal="left" vertical="center"/>
    </xf>
    <xf numFmtId="0" fontId="6" fillId="0" borderId="0" xfId="13" applyFont="1"/>
    <xf numFmtId="0" fontId="7" fillId="0" borderId="0" xfId="12" applyFont="1" applyAlignment="1">
      <alignment horizontal="left" vertical="center"/>
    </xf>
    <xf numFmtId="0" fontId="8" fillId="0" borderId="0" xfId="12" applyFont="1"/>
    <xf numFmtId="0" fontId="6" fillId="0" borderId="4" xfId="13" applyFont="1" applyBorder="1" applyAlignment="1">
      <alignment horizontal="left" vertical="center"/>
    </xf>
    <xf numFmtId="0" fontId="6" fillId="0" borderId="5" xfId="13" applyFont="1" applyBorder="1" applyAlignment="1">
      <alignment horizontal="left" vertical="center"/>
    </xf>
    <xf numFmtId="0" fontId="6" fillId="0" borderId="5" xfId="13" applyFont="1" applyBorder="1" applyAlignment="1">
      <alignment horizontal="right" vertical="center"/>
    </xf>
    <xf numFmtId="0" fontId="9" fillId="0" borderId="5" xfId="13" applyFont="1" applyBorder="1" applyAlignment="1">
      <alignment horizontal="left" vertical="center"/>
    </xf>
    <xf numFmtId="0" fontId="6" fillId="0" borderId="6" xfId="13" applyFont="1" applyBorder="1" applyAlignment="1">
      <alignment horizontal="left" vertical="center"/>
    </xf>
    <xf numFmtId="0" fontId="10" fillId="0" borderId="0" xfId="12" applyFont="1"/>
    <xf numFmtId="49" fontId="10" fillId="0" borderId="0" xfId="12" applyNumberFormat="1" applyFont="1"/>
    <xf numFmtId="0" fontId="6" fillId="0" borderId="7" xfId="13" applyFont="1" applyBorder="1" applyAlignment="1">
      <alignment horizontal="left" vertical="center"/>
    </xf>
    <xf numFmtId="0" fontId="6" fillId="0" borderId="8" xfId="13" applyFont="1" applyBorder="1" applyAlignment="1">
      <alignment horizontal="left" vertical="center"/>
    </xf>
    <xf numFmtId="0" fontId="6" fillId="0" borderId="8" xfId="13" applyFont="1" applyBorder="1" applyAlignment="1">
      <alignment horizontal="right" vertical="center"/>
    </xf>
    <xf numFmtId="0" fontId="6" fillId="0" borderId="9" xfId="13" applyFont="1" applyBorder="1" applyAlignment="1">
      <alignment horizontal="left" vertical="center"/>
    </xf>
    <xf numFmtId="0" fontId="6" fillId="0" borderId="10" xfId="13" applyFont="1" applyBorder="1" applyAlignment="1">
      <alignment horizontal="left" vertical="center"/>
    </xf>
    <xf numFmtId="0" fontId="6" fillId="0" borderId="11" xfId="13" applyFont="1" applyBorder="1" applyAlignment="1">
      <alignment horizontal="left" vertical="center"/>
    </xf>
    <xf numFmtId="0" fontId="6" fillId="0" borderId="11" xfId="13" applyFont="1" applyBorder="1" applyAlignment="1">
      <alignment horizontal="right" vertical="center"/>
    </xf>
    <xf numFmtId="0" fontId="6" fillId="0" borderId="12" xfId="13" applyFont="1" applyBorder="1" applyAlignment="1">
      <alignment horizontal="left" vertical="center"/>
    </xf>
    <xf numFmtId="0" fontId="6" fillId="0" borderId="13" xfId="13" applyFont="1" applyBorder="1" applyAlignment="1">
      <alignment horizontal="left" vertical="center"/>
    </xf>
    <xf numFmtId="0" fontId="6" fillId="0" borderId="14" xfId="13" applyFont="1" applyBorder="1" applyAlignment="1">
      <alignment horizontal="left" vertical="center"/>
    </xf>
    <xf numFmtId="0" fontId="6" fillId="0" borderId="14" xfId="13" applyFont="1" applyBorder="1" applyAlignment="1">
      <alignment horizontal="right" vertical="center"/>
    </xf>
    <xf numFmtId="0" fontId="6" fillId="0" borderId="15" xfId="13" applyFont="1" applyBorder="1" applyAlignment="1">
      <alignment horizontal="left" vertical="center"/>
    </xf>
    <xf numFmtId="0" fontId="6" fillId="0" borderId="16" xfId="13" applyFont="1" applyBorder="1" applyAlignment="1">
      <alignment horizontal="left" vertical="center"/>
    </xf>
    <xf numFmtId="0" fontId="6" fillId="0" borderId="17" xfId="13" applyFont="1" applyBorder="1" applyAlignment="1">
      <alignment horizontal="right" vertical="center"/>
    </xf>
    <xf numFmtId="0" fontId="6" fillId="0" borderId="17" xfId="13" applyFont="1" applyBorder="1" applyAlignment="1">
      <alignment horizontal="left" vertical="center"/>
    </xf>
    <xf numFmtId="0" fontId="6" fillId="0" borderId="18" xfId="13" applyFont="1" applyBorder="1" applyAlignment="1">
      <alignment horizontal="left" vertical="center"/>
    </xf>
    <xf numFmtId="0" fontId="6" fillId="0" borderId="19" xfId="13" applyFont="1" applyBorder="1" applyAlignment="1">
      <alignment horizontal="left" vertical="center"/>
    </xf>
    <xf numFmtId="0" fontId="6" fillId="0" borderId="20" xfId="13" applyFont="1" applyBorder="1" applyAlignment="1">
      <alignment horizontal="left" vertical="center"/>
    </xf>
    <xf numFmtId="0" fontId="6" fillId="0" borderId="21" xfId="13" applyFont="1" applyBorder="1" applyAlignment="1">
      <alignment horizontal="left" vertical="center"/>
    </xf>
    <xf numFmtId="0" fontId="6" fillId="0" borderId="4" xfId="13" applyFont="1" applyBorder="1" applyAlignment="1">
      <alignment horizontal="right" vertical="center"/>
    </xf>
    <xf numFmtId="3" fontId="6" fillId="0" borderId="22" xfId="13" applyNumberFormat="1" applyFont="1" applyBorder="1" applyAlignment="1">
      <alignment horizontal="right" vertical="center"/>
    </xf>
    <xf numFmtId="3" fontId="6" fillId="0" borderId="6" xfId="13" applyNumberFormat="1" applyFont="1" applyBorder="1" applyAlignment="1">
      <alignment horizontal="right" vertical="center"/>
    </xf>
    <xf numFmtId="0" fontId="6" fillId="0" borderId="16" xfId="13" applyFont="1" applyBorder="1" applyAlignment="1">
      <alignment horizontal="right" vertical="center"/>
    </xf>
    <xf numFmtId="3" fontId="6" fillId="0" borderId="23" xfId="13" applyNumberFormat="1" applyFont="1" applyBorder="1" applyAlignment="1">
      <alignment horizontal="right" vertical="center"/>
    </xf>
    <xf numFmtId="3" fontId="6" fillId="0" borderId="18" xfId="13" applyNumberFormat="1" applyFont="1" applyBorder="1" applyAlignment="1">
      <alignment horizontal="right" vertical="center"/>
    </xf>
    <xf numFmtId="0" fontId="6" fillId="0" borderId="19" xfId="13" applyFont="1" applyBorder="1" applyAlignment="1">
      <alignment horizontal="right" vertical="center"/>
    </xf>
    <xf numFmtId="3" fontId="6" fillId="0" borderId="24" xfId="13" applyNumberFormat="1" applyFont="1" applyBorder="1" applyAlignment="1">
      <alignment horizontal="right" vertical="center"/>
    </xf>
    <xf numFmtId="0" fontId="6" fillId="0" borderId="20" xfId="13" applyFont="1" applyBorder="1" applyAlignment="1">
      <alignment horizontal="right" vertical="center"/>
    </xf>
    <xf numFmtId="3" fontId="6" fillId="0" borderId="21" xfId="13" applyNumberFormat="1" applyFont="1" applyBorder="1" applyAlignment="1">
      <alignment horizontal="right" vertical="center"/>
    </xf>
    <xf numFmtId="0" fontId="11" fillId="0" borderId="25" xfId="13" applyFont="1" applyBorder="1" applyAlignment="1">
      <alignment horizontal="center" vertical="center"/>
    </xf>
    <xf numFmtId="0" fontId="6" fillId="0" borderId="26" xfId="13" applyFont="1" applyBorder="1" applyAlignment="1">
      <alignment horizontal="left" vertical="center"/>
    </xf>
    <xf numFmtId="0" fontId="6" fillId="0" borderId="26" xfId="13" applyFont="1" applyBorder="1" applyAlignment="1">
      <alignment horizontal="center" vertical="center"/>
    </xf>
    <xf numFmtId="0" fontId="6" fillId="0" borderId="27" xfId="13" applyFont="1" applyBorder="1" applyAlignment="1">
      <alignment horizontal="center" vertical="center"/>
    </xf>
    <xf numFmtId="0" fontId="6" fillId="0" borderId="28" xfId="13" applyFont="1" applyBorder="1" applyAlignment="1">
      <alignment horizontal="center" vertical="center"/>
    </xf>
    <xf numFmtId="0" fontId="6" fillId="0" borderId="29" xfId="13" applyFont="1" applyBorder="1" applyAlignment="1">
      <alignment horizontal="center" vertical="center"/>
    </xf>
    <xf numFmtId="0" fontId="6" fillId="0" borderId="30" xfId="13" applyFont="1" applyBorder="1" applyAlignment="1">
      <alignment horizontal="center" vertical="center"/>
    </xf>
    <xf numFmtId="0" fontId="6" fillId="0" borderId="31" xfId="13" applyFont="1" applyBorder="1" applyAlignment="1">
      <alignment horizontal="center" vertical="center"/>
    </xf>
    <xf numFmtId="0" fontId="6" fillId="0" borderId="32" xfId="13" applyFont="1" applyBorder="1" applyAlignment="1">
      <alignment horizontal="left" vertical="center"/>
    </xf>
    <xf numFmtId="4" fontId="6" fillId="0" borderId="32" xfId="13" applyNumberFormat="1" applyFont="1" applyBorder="1" applyAlignment="1">
      <alignment horizontal="right" vertical="center"/>
    </xf>
    <xf numFmtId="4" fontId="6" fillId="0" borderId="33" xfId="13" applyNumberFormat="1" applyFont="1" applyBorder="1" applyAlignment="1">
      <alignment horizontal="right" vertical="center"/>
    </xf>
    <xf numFmtId="0" fontId="6" fillId="0" borderId="34" xfId="13" applyFont="1" applyBorder="1" applyAlignment="1">
      <alignment horizontal="left" vertical="center"/>
    </xf>
    <xf numFmtId="0" fontId="6" fillId="0" borderId="35" xfId="13" applyNumberFormat="1" applyFont="1" applyBorder="1" applyAlignment="1">
      <alignment horizontal="left" vertical="center"/>
    </xf>
    <xf numFmtId="0" fontId="6" fillId="0" borderId="36" xfId="13" applyFont="1" applyBorder="1" applyAlignment="1">
      <alignment horizontal="center" vertical="center"/>
    </xf>
    <xf numFmtId="0" fontId="6" fillId="0" borderId="37" xfId="13" applyFont="1" applyBorder="1" applyAlignment="1">
      <alignment horizontal="left" vertical="center"/>
    </xf>
    <xf numFmtId="4" fontId="6" fillId="0" borderId="37" xfId="13" applyNumberFormat="1" applyFont="1" applyBorder="1" applyAlignment="1">
      <alignment horizontal="right" vertical="center"/>
    </xf>
    <xf numFmtId="0" fontId="6" fillId="0" borderId="38" xfId="13" applyFont="1" applyBorder="1" applyAlignment="1">
      <alignment horizontal="left" vertical="center"/>
    </xf>
    <xf numFmtId="4" fontId="6" fillId="0" borderId="39" xfId="13" applyNumberFormat="1" applyFont="1" applyBorder="1" applyAlignment="1">
      <alignment horizontal="right" vertical="center"/>
    </xf>
    <xf numFmtId="4" fontId="6" fillId="0" borderId="40" xfId="13" applyNumberFormat="1" applyFont="1" applyBorder="1" applyAlignment="1">
      <alignment horizontal="right" vertical="center"/>
    </xf>
    <xf numFmtId="0" fontId="6" fillId="0" borderId="41" xfId="13" applyFont="1" applyBorder="1" applyAlignment="1">
      <alignment horizontal="center" vertical="center"/>
    </xf>
    <xf numFmtId="0" fontId="6" fillId="0" borderId="42" xfId="13" applyFont="1" applyBorder="1" applyAlignment="1">
      <alignment horizontal="left" vertical="center"/>
    </xf>
    <xf numFmtId="4" fontId="6" fillId="0" borderId="42" xfId="13" applyNumberFormat="1" applyFont="1" applyBorder="1" applyAlignment="1">
      <alignment horizontal="right" vertical="center"/>
    </xf>
    <xf numFmtId="4" fontId="6" fillId="0" borderId="43" xfId="13" applyNumberFormat="1" applyFont="1" applyBorder="1" applyAlignment="1">
      <alignment horizontal="right" vertical="center"/>
    </xf>
    <xf numFmtId="4" fontId="6" fillId="0" borderId="44" xfId="13" applyNumberFormat="1" applyFont="1" applyBorder="1" applyAlignment="1">
      <alignment horizontal="right" vertical="center"/>
    </xf>
    <xf numFmtId="0" fontId="6" fillId="0" borderId="45" xfId="13" applyFont="1" applyBorder="1" applyAlignment="1">
      <alignment horizontal="center" vertical="center"/>
    </xf>
    <xf numFmtId="0" fontId="6" fillId="0" borderId="43" xfId="13" applyFont="1" applyBorder="1" applyAlignment="1">
      <alignment horizontal="right" vertical="center"/>
    </xf>
    <xf numFmtId="0" fontId="6" fillId="0" borderId="28" xfId="13" applyFont="1" applyBorder="1" applyAlignment="1">
      <alignment horizontal="left" vertical="center"/>
    </xf>
    <xf numFmtId="10" fontId="6" fillId="0" borderId="17" xfId="13" applyNumberFormat="1" applyFont="1" applyBorder="1" applyAlignment="1">
      <alignment horizontal="right" vertical="center"/>
    </xf>
    <xf numFmtId="10" fontId="6" fillId="0" borderId="46" xfId="13" applyNumberFormat="1" applyFont="1" applyBorder="1" applyAlignment="1">
      <alignment horizontal="right" vertical="center"/>
    </xf>
    <xf numFmtId="0" fontId="6" fillId="0" borderId="47" xfId="13" applyFont="1" applyBorder="1" applyAlignment="1">
      <alignment horizontal="left" vertical="center"/>
    </xf>
    <xf numFmtId="10" fontId="6" fillId="0" borderId="8" xfId="13" applyNumberFormat="1" applyFont="1" applyBorder="1" applyAlignment="1">
      <alignment horizontal="right" vertical="center"/>
    </xf>
    <xf numFmtId="10" fontId="6" fillId="0" borderId="47" xfId="13" applyNumberFormat="1" applyFont="1" applyBorder="1" applyAlignment="1">
      <alignment horizontal="right" vertical="center"/>
    </xf>
    <xf numFmtId="0" fontId="6" fillId="0" borderId="43" xfId="13" applyFont="1" applyBorder="1" applyAlignment="1">
      <alignment horizontal="left" vertical="center"/>
    </xf>
    <xf numFmtId="0" fontId="6" fillId="0" borderId="45" xfId="13" applyFont="1" applyBorder="1" applyAlignment="1">
      <alignment horizontal="right" vertical="center"/>
    </xf>
    <xf numFmtId="0" fontId="6" fillId="0" borderId="48" xfId="13" applyFont="1" applyBorder="1" applyAlignment="1">
      <alignment horizontal="center" vertical="center"/>
    </xf>
    <xf numFmtId="0" fontId="6" fillId="0" borderId="49" xfId="13" applyFont="1" applyBorder="1" applyAlignment="1">
      <alignment horizontal="left" vertical="center"/>
    </xf>
    <xf numFmtId="0" fontId="6" fillId="0" borderId="49" xfId="13" applyFont="1" applyBorder="1" applyAlignment="1">
      <alignment horizontal="right" vertical="center"/>
    </xf>
    <xf numFmtId="0" fontId="6" fillId="0" borderId="50" xfId="13" applyFont="1" applyBorder="1" applyAlignment="1">
      <alignment horizontal="right" vertical="center"/>
    </xf>
    <xf numFmtId="3" fontId="6" fillId="0" borderId="0" xfId="13" applyNumberFormat="1" applyFont="1" applyBorder="1" applyAlignment="1">
      <alignment horizontal="right" vertical="center"/>
    </xf>
    <xf numFmtId="0" fontId="6" fillId="0" borderId="48" xfId="13" applyFont="1" applyBorder="1" applyAlignment="1">
      <alignment horizontal="left" vertical="center"/>
    </xf>
    <xf numFmtId="0" fontId="6" fillId="0" borderId="0" xfId="13" applyFont="1" applyBorder="1" applyAlignment="1">
      <alignment horizontal="right" vertical="center"/>
    </xf>
    <xf numFmtId="0" fontId="6" fillId="0" borderId="0" xfId="13" applyFont="1" applyBorder="1" applyAlignment="1">
      <alignment horizontal="left" vertical="center"/>
    </xf>
    <xf numFmtId="0" fontId="6" fillId="0" borderId="51" xfId="13" applyFont="1" applyBorder="1" applyAlignment="1">
      <alignment horizontal="right" vertical="center"/>
    </xf>
    <xf numFmtId="0" fontId="6" fillId="0" borderId="23" xfId="13" applyFont="1" applyBorder="1" applyAlignment="1">
      <alignment horizontal="right" vertical="center"/>
    </xf>
    <xf numFmtId="3" fontId="6" fillId="0" borderId="51" xfId="13" applyNumberFormat="1" applyFont="1" applyBorder="1" applyAlignment="1">
      <alignment horizontal="right" vertical="center"/>
    </xf>
    <xf numFmtId="4" fontId="6" fillId="0" borderId="47" xfId="13" applyNumberFormat="1" applyFont="1" applyBorder="1" applyAlignment="1">
      <alignment horizontal="right" vertical="center"/>
    </xf>
    <xf numFmtId="3" fontId="6" fillId="0" borderId="52" xfId="13" applyNumberFormat="1" applyFont="1" applyBorder="1" applyAlignment="1">
      <alignment horizontal="right" vertical="center"/>
    </xf>
    <xf numFmtId="0" fontId="11" fillId="0" borderId="53" xfId="13" applyFont="1" applyBorder="1" applyAlignment="1">
      <alignment horizontal="center" vertical="center"/>
    </xf>
    <xf numFmtId="0" fontId="6" fillId="0" borderId="54" xfId="13" applyFont="1" applyBorder="1" applyAlignment="1">
      <alignment horizontal="left" vertical="center"/>
    </xf>
    <xf numFmtId="0" fontId="6" fillId="0" borderId="55" xfId="13" applyFont="1" applyBorder="1" applyAlignment="1">
      <alignment horizontal="left" vertical="center"/>
    </xf>
    <xf numFmtId="167" fontId="6" fillId="0" borderId="56" xfId="13" applyNumberFormat="1" applyFont="1" applyBorder="1" applyAlignment="1">
      <alignment horizontal="right" vertical="center"/>
    </xf>
    <xf numFmtId="0" fontId="6" fillId="0" borderId="57" xfId="13" applyFont="1" applyBorder="1" applyAlignment="1">
      <alignment horizontal="left" vertical="center"/>
    </xf>
    <xf numFmtId="0" fontId="6" fillId="0" borderId="49" xfId="13" applyFont="1" applyBorder="1" applyAlignment="1">
      <alignment horizontal="center" vertical="center"/>
    </xf>
    <xf numFmtId="0" fontId="6" fillId="0" borderId="58" xfId="13" applyFont="1" applyBorder="1" applyAlignment="1">
      <alignment horizontal="center" vertical="center"/>
    </xf>
    <xf numFmtId="0" fontId="6" fillId="0" borderId="59" xfId="13" applyFont="1" applyBorder="1" applyAlignment="1">
      <alignment horizontal="left" vertical="center"/>
    </xf>
  </cellXfs>
  <cellStyles count="14">
    <cellStyle name="A" xfId="1"/>
    <cellStyle name="B" xfId="2"/>
    <cellStyle name="C" xfId="3"/>
    <cellStyle name="D" xfId="4"/>
    <cellStyle name="E" xfId="5"/>
    <cellStyle name="F" xfId="6"/>
    <cellStyle name="G" xfId="7"/>
    <cellStyle name="H" xfId="8"/>
    <cellStyle name="I" xfId="9"/>
    <cellStyle name="J" xfId="10"/>
    <cellStyle name="JANO" xfId="11"/>
    <cellStyle name="normálne_KLs" xfId="12"/>
    <cellStyle name="normálne_KLv" xfId="13"/>
    <cellStyle name="Normální" xfId="0" builtinId="0"/>
  </cellStyles>
  <dxfs count="1">
    <dxf>
      <fill>
        <patternFill patternType="gray125">
          <bgColor indexed="65"/>
        </patternFill>
      </fill>
      <border>
        <left/>
        <right/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fesie/HOTOV&#201;%20ROZPO&#268;TY/Pr&#237;spev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</sheetNames>
    <sheetDataSet>
      <sheetData sheetId="0"/>
      <sheetData sheetId="1">
        <row r="1">
          <cell r="B1">
            <v>1</v>
          </cell>
        </row>
        <row r="2">
          <cell r="B2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tabSelected="1" topLeftCell="B10" workbookViewId="0">
      <selection activeCell="N9" sqref="N9"/>
    </sheetView>
  </sheetViews>
  <sheetFormatPr defaultColWidth="9.109375" defaultRowHeight="10.199999999999999" x14ac:dyDescent="0.2"/>
  <cols>
    <col min="1" max="1" width="0.6640625" style="115" customWidth="1"/>
    <col min="2" max="2" width="3.6640625" style="115" customWidth="1"/>
    <col min="3" max="3" width="6.88671875" style="115" customWidth="1"/>
    <col min="4" max="6" width="14" style="115" customWidth="1"/>
    <col min="7" max="7" width="3.88671875" style="115" customWidth="1"/>
    <col min="8" max="8" width="17.6640625" style="115" customWidth="1"/>
    <col min="9" max="9" width="8.6640625" style="115" customWidth="1"/>
    <col min="10" max="10" width="14" style="115" customWidth="1"/>
    <col min="11" max="11" width="2.33203125" style="115" customWidth="1"/>
    <col min="12" max="12" width="6.88671875" style="115" customWidth="1"/>
    <col min="13" max="23" width="9.109375" style="115"/>
    <col min="24" max="25" width="5.6640625" style="115" customWidth="1"/>
    <col min="26" max="26" width="6.5546875" style="115" customWidth="1"/>
    <col min="27" max="27" width="21.44140625" style="115" customWidth="1"/>
    <col min="28" max="28" width="4.33203125" style="115" customWidth="1"/>
    <col min="29" max="29" width="8.33203125" style="115" customWidth="1"/>
    <col min="30" max="30" width="8.6640625" style="115" customWidth="1"/>
    <col min="31" max="16384" width="9.109375" style="115"/>
  </cols>
  <sheetData>
    <row r="1" spans="2:30" ht="28.5" customHeight="1" thickBot="1" x14ac:dyDescent="0.25">
      <c r="B1" s="114"/>
      <c r="C1" s="114"/>
      <c r="D1" s="114"/>
      <c r="F1" s="116" t="str">
        <f>CONCATENATE(AA2," ",AB2," ",AC2," ",AD2)</f>
        <v xml:space="preserve">Krycí list rozpočtu v EUR  </v>
      </c>
      <c r="G1" s="114"/>
      <c r="H1" s="114"/>
      <c r="I1" s="114"/>
      <c r="J1" s="114"/>
      <c r="Z1" s="117" t="s">
        <v>153</v>
      </c>
      <c r="AA1" s="117" t="s">
        <v>154</v>
      </c>
      <c r="AB1" s="117" t="s">
        <v>155</v>
      </c>
      <c r="AC1" s="117" t="s">
        <v>156</v>
      </c>
      <c r="AD1" s="117" t="s">
        <v>157</v>
      </c>
    </row>
    <row r="2" spans="2:30" ht="18" customHeight="1" thickTop="1" x14ac:dyDescent="0.2">
      <c r="B2" s="118"/>
      <c r="C2" s="119" t="s">
        <v>158</v>
      </c>
      <c r="D2" s="119"/>
      <c r="E2" s="119"/>
      <c r="F2" s="119"/>
      <c r="G2" s="120"/>
      <c r="H2" s="119"/>
      <c r="I2" s="121" t="s">
        <v>159</v>
      </c>
      <c r="J2" s="122"/>
      <c r="Z2" s="117" t="s">
        <v>160</v>
      </c>
      <c r="AA2" s="123" t="s">
        <v>161</v>
      </c>
      <c r="AB2" s="123" t="s">
        <v>162</v>
      </c>
      <c r="AC2" s="123"/>
      <c r="AD2" s="124"/>
    </row>
    <row r="3" spans="2:30" ht="18" customHeight="1" x14ac:dyDescent="0.2">
      <c r="B3" s="125"/>
      <c r="C3" s="126" t="s">
        <v>163</v>
      </c>
      <c r="D3" s="126"/>
      <c r="E3" s="126"/>
      <c r="F3" s="126"/>
      <c r="G3" s="127" t="s">
        <v>164</v>
      </c>
      <c r="H3" s="126"/>
      <c r="I3" s="126"/>
      <c r="J3" s="128"/>
      <c r="Z3" s="117" t="s">
        <v>165</v>
      </c>
      <c r="AA3" s="123" t="s">
        <v>166</v>
      </c>
      <c r="AB3" s="123" t="s">
        <v>162</v>
      </c>
      <c r="AC3" s="123" t="s">
        <v>167</v>
      </c>
      <c r="AD3" s="124" t="s">
        <v>168</v>
      </c>
    </row>
    <row r="4" spans="2:30" ht="18" customHeight="1" x14ac:dyDescent="0.2">
      <c r="B4" s="129"/>
      <c r="C4" s="130"/>
      <c r="D4" s="130"/>
      <c r="E4" s="130"/>
      <c r="F4" s="130"/>
      <c r="G4" s="131"/>
      <c r="H4" s="130"/>
      <c r="I4" s="130"/>
      <c r="J4" s="132"/>
      <c r="Z4" s="117" t="s">
        <v>169</v>
      </c>
      <c r="AA4" s="123" t="s">
        <v>170</v>
      </c>
      <c r="AB4" s="123" t="s">
        <v>162</v>
      </c>
      <c r="AC4" s="123"/>
      <c r="AD4" s="124"/>
    </row>
    <row r="5" spans="2:30" ht="18" customHeight="1" thickBot="1" x14ac:dyDescent="0.25">
      <c r="B5" s="133"/>
      <c r="C5" s="134" t="s">
        <v>171</v>
      </c>
      <c r="D5" s="134"/>
      <c r="E5" s="134" t="s">
        <v>172</v>
      </c>
      <c r="F5" s="135"/>
      <c r="G5" s="135" t="s">
        <v>173</v>
      </c>
      <c r="H5" s="134"/>
      <c r="I5" s="135" t="s">
        <v>174</v>
      </c>
      <c r="J5" s="136"/>
      <c r="Z5" s="117" t="s">
        <v>175</v>
      </c>
      <c r="AA5" s="123" t="s">
        <v>166</v>
      </c>
      <c r="AB5" s="123" t="s">
        <v>162</v>
      </c>
      <c r="AC5" s="123" t="s">
        <v>167</v>
      </c>
      <c r="AD5" s="124" t="s">
        <v>168</v>
      </c>
    </row>
    <row r="6" spans="2:30" ht="18" customHeight="1" thickTop="1" x14ac:dyDescent="0.2">
      <c r="B6" s="118"/>
      <c r="C6" s="119" t="s">
        <v>176</v>
      </c>
      <c r="D6" s="119" t="s">
        <v>177</v>
      </c>
      <c r="E6" s="119"/>
      <c r="F6" s="119"/>
      <c r="G6" s="119" t="s">
        <v>178</v>
      </c>
      <c r="H6" s="119"/>
      <c r="I6" s="119"/>
      <c r="J6" s="122"/>
    </row>
    <row r="7" spans="2:30" ht="18" customHeight="1" x14ac:dyDescent="0.2">
      <c r="B7" s="137"/>
      <c r="C7" s="138"/>
      <c r="D7" s="139"/>
      <c r="E7" s="139"/>
      <c r="F7" s="139"/>
      <c r="G7" s="139" t="s">
        <v>179</v>
      </c>
      <c r="H7" s="139"/>
      <c r="I7" s="139"/>
      <c r="J7" s="140"/>
    </row>
    <row r="8" spans="2:30" ht="18" customHeight="1" x14ac:dyDescent="0.2">
      <c r="B8" s="125"/>
      <c r="C8" s="126" t="s">
        <v>180</v>
      </c>
      <c r="D8" s="126"/>
      <c r="E8" s="126"/>
      <c r="F8" s="126"/>
      <c r="G8" s="126" t="s">
        <v>178</v>
      </c>
      <c r="H8" s="126"/>
      <c r="I8" s="126"/>
      <c r="J8" s="128"/>
    </row>
    <row r="9" spans="2:30" ht="18" customHeight="1" x14ac:dyDescent="0.2">
      <c r="B9" s="129"/>
      <c r="C9" s="131"/>
      <c r="D9" s="130"/>
      <c r="E9" s="130"/>
      <c r="F9" s="130"/>
      <c r="G9" s="139" t="s">
        <v>179</v>
      </c>
      <c r="H9" s="130"/>
      <c r="I9" s="130"/>
      <c r="J9" s="132"/>
    </row>
    <row r="10" spans="2:30" ht="18" customHeight="1" x14ac:dyDescent="0.2">
      <c r="B10" s="125"/>
      <c r="C10" s="126" t="s">
        <v>181</v>
      </c>
      <c r="D10" s="126" t="s">
        <v>182</v>
      </c>
      <c r="E10" s="126"/>
      <c r="F10" s="126"/>
      <c r="G10" s="126" t="s">
        <v>178</v>
      </c>
      <c r="H10" s="126"/>
      <c r="I10" s="126"/>
      <c r="J10" s="128"/>
    </row>
    <row r="11" spans="2:30" ht="18" customHeight="1" thickBot="1" x14ac:dyDescent="0.25">
      <c r="B11" s="141"/>
      <c r="C11" s="142"/>
      <c r="D11" s="142"/>
      <c r="E11" s="142"/>
      <c r="F11" s="142"/>
      <c r="G11" s="142" t="s">
        <v>179</v>
      </c>
      <c r="H11" s="142"/>
      <c r="I11" s="142"/>
      <c r="J11" s="143"/>
    </row>
    <row r="12" spans="2:30" ht="18" customHeight="1" thickTop="1" x14ac:dyDescent="0.2">
      <c r="B12" s="144"/>
      <c r="C12" s="119"/>
      <c r="D12" s="119"/>
      <c r="E12" s="119"/>
      <c r="F12" s="145">
        <f>IF(B12&lt;&gt;0,ROUND($J$31/B12,0),0)</f>
        <v>0</v>
      </c>
      <c r="G12" s="120"/>
      <c r="H12" s="119"/>
      <c r="I12" s="119"/>
      <c r="J12" s="146">
        <f>IF(G12&lt;&gt;0,ROUND($J$31/G12,0),0)</f>
        <v>0</v>
      </c>
    </row>
    <row r="13" spans="2:30" ht="18" customHeight="1" x14ac:dyDescent="0.2">
      <c r="B13" s="147"/>
      <c r="C13" s="139"/>
      <c r="D13" s="139"/>
      <c r="E13" s="139"/>
      <c r="F13" s="148">
        <f>IF(B13&lt;&gt;0,ROUND($J$31/B13,0),0)</f>
        <v>0</v>
      </c>
      <c r="G13" s="138"/>
      <c r="H13" s="139"/>
      <c r="I13" s="139"/>
      <c r="J13" s="149">
        <f>IF(G13&lt;&gt;0,ROUND($J$31/G13,0),0)</f>
        <v>0</v>
      </c>
    </row>
    <row r="14" spans="2:30" ht="18" customHeight="1" thickBot="1" x14ac:dyDescent="0.25">
      <c r="B14" s="150"/>
      <c r="C14" s="142"/>
      <c r="D14" s="142"/>
      <c r="E14" s="142"/>
      <c r="F14" s="151">
        <f>IF(B14&lt;&gt;0,ROUND($J$31/B14,0),0)</f>
        <v>0</v>
      </c>
      <c r="G14" s="152"/>
      <c r="H14" s="142"/>
      <c r="I14" s="142"/>
      <c r="J14" s="153">
        <f>IF(G14&lt;&gt;0,ROUND($J$31/G14,0),0)</f>
        <v>0</v>
      </c>
    </row>
    <row r="15" spans="2:30" ht="18" customHeight="1" thickTop="1" x14ac:dyDescent="0.2">
      <c r="B15" s="154" t="s">
        <v>183</v>
      </c>
      <c r="C15" s="155" t="s">
        <v>184</v>
      </c>
      <c r="D15" s="156" t="s">
        <v>185</v>
      </c>
      <c r="E15" s="156" t="s">
        <v>186</v>
      </c>
      <c r="F15" s="157" t="s">
        <v>187</v>
      </c>
      <c r="G15" s="154" t="s">
        <v>188</v>
      </c>
      <c r="H15" s="158" t="s">
        <v>189</v>
      </c>
      <c r="I15" s="159"/>
      <c r="J15" s="160"/>
    </row>
    <row r="16" spans="2:30" ht="18" customHeight="1" x14ac:dyDescent="0.2">
      <c r="B16" s="161">
        <v>1</v>
      </c>
      <c r="C16" s="162" t="s">
        <v>190</v>
      </c>
      <c r="D16" s="163">
        <f>Prehľad!G31</f>
        <v>0</v>
      </c>
      <c r="E16" s="163"/>
      <c r="F16" s="164">
        <f>D16+E16</f>
        <v>0</v>
      </c>
      <c r="G16" s="161">
        <v>6</v>
      </c>
      <c r="H16" s="165" t="s">
        <v>191</v>
      </c>
      <c r="I16" s="166"/>
      <c r="J16" s="164">
        <v>0</v>
      </c>
    </row>
    <row r="17" spans="2:10" ht="18" customHeight="1" x14ac:dyDescent="0.2">
      <c r="B17" s="167">
        <v>2</v>
      </c>
      <c r="C17" s="168" t="s">
        <v>192</v>
      </c>
      <c r="D17" s="169"/>
      <c r="E17" s="169"/>
      <c r="F17" s="164">
        <f>D17+E17</f>
        <v>0</v>
      </c>
      <c r="G17" s="167">
        <v>7</v>
      </c>
      <c r="H17" s="170" t="s">
        <v>193</v>
      </c>
      <c r="I17" s="126"/>
      <c r="J17" s="171">
        <v>0</v>
      </c>
    </row>
    <row r="18" spans="2:10" ht="18" customHeight="1" x14ac:dyDescent="0.2">
      <c r="B18" s="167">
        <v>3</v>
      </c>
      <c r="C18" s="168" t="s">
        <v>194</v>
      </c>
      <c r="D18" s="169"/>
      <c r="E18" s="169"/>
      <c r="F18" s="164">
        <f>D18+E18</f>
        <v>0</v>
      </c>
      <c r="G18" s="167">
        <v>8</v>
      </c>
      <c r="H18" s="170" t="s">
        <v>195</v>
      </c>
      <c r="I18" s="126"/>
      <c r="J18" s="171">
        <v>0</v>
      </c>
    </row>
    <row r="19" spans="2:10" ht="18" customHeight="1" thickBot="1" x14ac:dyDescent="0.25">
      <c r="B19" s="167">
        <v>4</v>
      </c>
      <c r="C19" s="168" t="s">
        <v>196</v>
      </c>
      <c r="D19" s="169"/>
      <c r="E19" s="169"/>
      <c r="F19" s="172">
        <f>D19+E19</f>
        <v>0</v>
      </c>
      <c r="G19" s="167">
        <v>9</v>
      </c>
      <c r="H19" s="170" t="s">
        <v>13</v>
      </c>
      <c r="I19" s="126"/>
      <c r="J19" s="171">
        <v>0</v>
      </c>
    </row>
    <row r="20" spans="2:10" ht="18" customHeight="1" thickBot="1" x14ac:dyDescent="0.25">
      <c r="B20" s="173">
        <v>5</v>
      </c>
      <c r="C20" s="174" t="s">
        <v>197</v>
      </c>
      <c r="D20" s="175">
        <f>SUM(D16:D19)</f>
        <v>0</v>
      </c>
      <c r="E20" s="176">
        <f>SUM(E16:E19)</f>
        <v>0</v>
      </c>
      <c r="F20" s="177">
        <f>SUM(F16:F19)</f>
        <v>0</v>
      </c>
      <c r="G20" s="178">
        <v>10</v>
      </c>
      <c r="I20" s="179" t="s">
        <v>198</v>
      </c>
      <c r="J20" s="177">
        <f>SUM(J16:J19)</f>
        <v>0</v>
      </c>
    </row>
    <row r="21" spans="2:10" ht="18" customHeight="1" thickTop="1" x14ac:dyDescent="0.2">
      <c r="B21" s="154" t="s">
        <v>199</v>
      </c>
      <c r="C21" s="180"/>
      <c r="D21" s="159" t="s">
        <v>200</v>
      </c>
      <c r="E21" s="159"/>
      <c r="F21" s="160"/>
      <c r="G21" s="154" t="s">
        <v>201</v>
      </c>
      <c r="H21" s="158" t="s">
        <v>202</v>
      </c>
      <c r="I21" s="159"/>
      <c r="J21" s="160"/>
    </row>
    <row r="22" spans="2:10" ht="18" customHeight="1" x14ac:dyDescent="0.2">
      <c r="B22" s="161">
        <v>11</v>
      </c>
      <c r="C22" s="165" t="s">
        <v>203</v>
      </c>
      <c r="D22" s="181"/>
      <c r="E22" s="182">
        <v>0</v>
      </c>
      <c r="F22" s="164">
        <f>ROUND(((D16+E16+D17+E17+D18)*E22),2)</f>
        <v>0</v>
      </c>
      <c r="G22" s="167">
        <v>16</v>
      </c>
      <c r="H22" s="170" t="s">
        <v>204</v>
      </c>
      <c r="I22" s="183"/>
      <c r="J22" s="171">
        <v>0</v>
      </c>
    </row>
    <row r="23" spans="2:10" ht="18" customHeight="1" x14ac:dyDescent="0.2">
      <c r="B23" s="167">
        <v>12</v>
      </c>
      <c r="C23" s="170" t="s">
        <v>205</v>
      </c>
      <c r="D23" s="184"/>
      <c r="E23" s="185">
        <v>0</v>
      </c>
      <c r="F23" s="171">
        <f>ROUND(((D16+E16+D17+E17+D18)*E23),2)</f>
        <v>0</v>
      </c>
      <c r="G23" s="167">
        <v>17</v>
      </c>
      <c r="H23" s="170" t="s">
        <v>206</v>
      </c>
      <c r="I23" s="183"/>
      <c r="J23" s="171">
        <v>0</v>
      </c>
    </row>
    <row r="24" spans="2:10" ht="18" customHeight="1" x14ac:dyDescent="0.2">
      <c r="B24" s="167">
        <v>13</v>
      </c>
      <c r="C24" s="170" t="s">
        <v>207</v>
      </c>
      <c r="D24" s="184"/>
      <c r="E24" s="185">
        <v>0</v>
      </c>
      <c r="F24" s="171">
        <f>ROUND(((D16+E16+D17+E17+D18)*E24),2)</f>
        <v>0</v>
      </c>
      <c r="G24" s="167">
        <v>18</v>
      </c>
      <c r="H24" s="170" t="s">
        <v>208</v>
      </c>
      <c r="I24" s="183"/>
      <c r="J24" s="171">
        <v>0</v>
      </c>
    </row>
    <row r="25" spans="2:10" ht="18" customHeight="1" thickBot="1" x14ac:dyDescent="0.25">
      <c r="B25" s="167">
        <v>14</v>
      </c>
      <c r="C25" s="170" t="s">
        <v>13</v>
      </c>
      <c r="D25" s="184"/>
      <c r="E25" s="185">
        <v>0</v>
      </c>
      <c r="F25" s="171">
        <f>ROUND(((D16+E16+D17+E17+D18+E18)*E25),2)</f>
        <v>0</v>
      </c>
      <c r="G25" s="167">
        <v>19</v>
      </c>
      <c r="H25" s="170" t="s">
        <v>13</v>
      </c>
      <c r="I25" s="183"/>
      <c r="J25" s="171">
        <v>0</v>
      </c>
    </row>
    <row r="26" spans="2:10" ht="18" customHeight="1" thickBot="1" x14ac:dyDescent="0.25">
      <c r="B26" s="173">
        <v>15</v>
      </c>
      <c r="C26" s="186"/>
      <c r="D26" s="187"/>
      <c r="E26" s="187" t="s">
        <v>209</v>
      </c>
      <c r="F26" s="177">
        <f>SUM(F22:F25)</f>
        <v>0</v>
      </c>
      <c r="G26" s="173">
        <v>20</v>
      </c>
      <c r="H26" s="186"/>
      <c r="I26" s="187" t="s">
        <v>210</v>
      </c>
      <c r="J26" s="177">
        <f>SUM(J22:J25)</f>
        <v>0</v>
      </c>
    </row>
    <row r="27" spans="2:10" ht="18" customHeight="1" thickTop="1" x14ac:dyDescent="0.2">
      <c r="B27" s="188"/>
      <c r="C27" s="189" t="s">
        <v>211</v>
      </c>
      <c r="D27" s="190"/>
      <c r="E27" s="191" t="s">
        <v>212</v>
      </c>
      <c r="F27" s="192"/>
      <c r="G27" s="154" t="s">
        <v>213</v>
      </c>
      <c r="H27" s="158" t="s">
        <v>214</v>
      </c>
      <c r="I27" s="159"/>
      <c r="J27" s="160"/>
    </row>
    <row r="28" spans="2:10" ht="18" customHeight="1" x14ac:dyDescent="0.2">
      <c r="B28" s="193"/>
      <c r="C28" s="194"/>
      <c r="D28" s="195"/>
      <c r="E28" s="196"/>
      <c r="F28" s="192"/>
      <c r="G28" s="161">
        <v>21</v>
      </c>
      <c r="H28" s="165"/>
      <c r="I28" s="197" t="s">
        <v>215</v>
      </c>
      <c r="J28" s="164">
        <f>ROUND(F20,2)+J20+F26+J26</f>
        <v>0</v>
      </c>
    </row>
    <row r="29" spans="2:10" ht="18" customHeight="1" x14ac:dyDescent="0.2">
      <c r="B29" s="193"/>
      <c r="C29" s="195" t="s">
        <v>216</v>
      </c>
      <c r="D29" s="195"/>
      <c r="E29" s="198"/>
      <c r="F29" s="192"/>
      <c r="G29" s="167">
        <v>22</v>
      </c>
      <c r="H29" s="170" t="s">
        <v>217</v>
      </c>
      <c r="I29" s="199">
        <f>J28</f>
        <v>0</v>
      </c>
      <c r="J29" s="171">
        <f>ROUND((I29*20)/100,2)</f>
        <v>0</v>
      </c>
    </row>
    <row r="30" spans="2:10" ht="18" customHeight="1" thickBot="1" x14ac:dyDescent="0.25">
      <c r="B30" s="125"/>
      <c r="C30" s="126" t="s">
        <v>218</v>
      </c>
      <c r="D30" s="126"/>
      <c r="E30" s="198"/>
      <c r="F30" s="192"/>
      <c r="G30" s="167">
        <v>23</v>
      </c>
      <c r="H30" s="170" t="s">
        <v>219</v>
      </c>
      <c r="I30" s="199"/>
      <c r="J30" s="171">
        <f>ROUND((I30*0)/100,1)</f>
        <v>0</v>
      </c>
    </row>
    <row r="31" spans="2:10" ht="18" customHeight="1" thickBot="1" x14ac:dyDescent="0.25">
      <c r="B31" s="193"/>
      <c r="C31" s="195"/>
      <c r="D31" s="195"/>
      <c r="E31" s="198"/>
      <c r="F31" s="192"/>
      <c r="G31" s="173">
        <v>24</v>
      </c>
      <c r="H31" s="186"/>
      <c r="I31" s="187" t="s">
        <v>220</v>
      </c>
      <c r="J31" s="177">
        <f>SUM(J28:J30)</f>
        <v>0</v>
      </c>
    </row>
    <row r="32" spans="2:10" ht="18" customHeight="1" thickTop="1" thickBot="1" x14ac:dyDescent="0.25">
      <c r="B32" s="188"/>
      <c r="C32" s="195"/>
      <c r="D32" s="192"/>
      <c r="E32" s="200"/>
      <c r="F32" s="192"/>
      <c r="G32" s="201" t="s">
        <v>221</v>
      </c>
      <c r="H32" s="202" t="s">
        <v>222</v>
      </c>
      <c r="I32" s="203"/>
      <c r="J32" s="204">
        <v>0</v>
      </c>
    </row>
    <row r="33" spans="2:10" ht="18" customHeight="1" thickTop="1" x14ac:dyDescent="0.2">
      <c r="B33" s="205"/>
      <c r="C33" s="206"/>
      <c r="D33" s="189" t="s">
        <v>223</v>
      </c>
      <c r="E33" s="206"/>
      <c r="F33" s="206"/>
      <c r="G33" s="206"/>
      <c r="H33" s="206" t="s">
        <v>224</v>
      </c>
      <c r="I33" s="206"/>
      <c r="J33" s="207"/>
    </row>
    <row r="34" spans="2:10" ht="18" customHeight="1" x14ac:dyDescent="0.2">
      <c r="B34" s="193"/>
      <c r="C34" s="194"/>
      <c r="D34" s="195"/>
      <c r="E34" s="195"/>
      <c r="F34" s="194"/>
      <c r="G34" s="195"/>
      <c r="H34" s="195"/>
      <c r="I34" s="195"/>
      <c r="J34" s="208"/>
    </row>
    <row r="35" spans="2:10" ht="18" customHeight="1" x14ac:dyDescent="0.2">
      <c r="B35" s="193"/>
      <c r="C35" s="195" t="s">
        <v>216</v>
      </c>
      <c r="D35" s="195"/>
      <c r="E35" s="195"/>
      <c r="F35" s="194"/>
      <c r="G35" s="195" t="s">
        <v>216</v>
      </c>
      <c r="H35" s="195"/>
      <c r="I35" s="195"/>
      <c r="J35" s="208"/>
    </row>
    <row r="36" spans="2:10" ht="18" customHeight="1" x14ac:dyDescent="0.2">
      <c r="B36" s="125"/>
      <c r="C36" s="126" t="s">
        <v>218</v>
      </c>
      <c r="D36" s="126"/>
      <c r="E36" s="126"/>
      <c r="F36" s="127"/>
      <c r="G36" s="126" t="s">
        <v>218</v>
      </c>
      <c r="H36" s="126"/>
      <c r="I36" s="126"/>
      <c r="J36" s="128"/>
    </row>
    <row r="37" spans="2:10" ht="18" customHeight="1" x14ac:dyDescent="0.2">
      <c r="B37" s="193"/>
      <c r="C37" s="195" t="s">
        <v>212</v>
      </c>
      <c r="D37" s="195"/>
      <c r="E37" s="195"/>
      <c r="F37" s="194"/>
      <c r="G37" s="195" t="s">
        <v>212</v>
      </c>
      <c r="H37" s="195"/>
      <c r="I37" s="195"/>
      <c r="J37" s="208"/>
    </row>
    <row r="38" spans="2:10" ht="18" customHeight="1" x14ac:dyDescent="0.2">
      <c r="B38" s="193"/>
      <c r="C38" s="195"/>
      <c r="D38" s="195"/>
      <c r="E38" s="195"/>
      <c r="F38" s="195"/>
      <c r="G38" s="195"/>
      <c r="H38" s="195"/>
      <c r="I38" s="195"/>
      <c r="J38" s="208"/>
    </row>
    <row r="39" spans="2:10" ht="18" customHeight="1" x14ac:dyDescent="0.2">
      <c r="B39" s="193"/>
      <c r="C39" s="195"/>
      <c r="D39" s="195"/>
      <c r="E39" s="195"/>
      <c r="F39" s="195"/>
      <c r="G39" s="195"/>
      <c r="H39" s="195"/>
      <c r="I39" s="195"/>
      <c r="J39" s="208"/>
    </row>
    <row r="40" spans="2:10" ht="18" customHeight="1" x14ac:dyDescent="0.2">
      <c r="B40" s="193"/>
      <c r="C40" s="195"/>
      <c r="D40" s="195"/>
      <c r="E40" s="195"/>
      <c r="F40" s="195"/>
      <c r="G40" s="195"/>
      <c r="H40" s="195"/>
      <c r="I40" s="195"/>
      <c r="J40" s="208"/>
    </row>
    <row r="41" spans="2:10" ht="18" customHeight="1" thickBot="1" x14ac:dyDescent="0.25">
      <c r="B41" s="141"/>
      <c r="C41" s="142"/>
      <c r="D41" s="142"/>
      <c r="E41" s="142"/>
      <c r="F41" s="142"/>
      <c r="G41" s="142"/>
      <c r="H41" s="142"/>
      <c r="I41" s="142"/>
      <c r="J41" s="143"/>
    </row>
    <row r="42" spans="2:10" ht="14.25" customHeight="1" thickTop="1" x14ac:dyDescent="0.2"/>
    <row r="43" spans="2:10" ht="2.25" customHeight="1" x14ac:dyDescent="0.2"/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"/>
  <sheetViews>
    <sheetView showGridLines="0" topLeftCell="A13" zoomScaleNormal="100" workbookViewId="0">
      <selection activeCell="C8" sqref="C8"/>
    </sheetView>
  </sheetViews>
  <sheetFormatPr defaultColWidth="9.109375" defaultRowHeight="13.8" x14ac:dyDescent="0.3"/>
  <cols>
    <col min="1" max="1" width="3.33203125" style="9" customWidth="1"/>
    <col min="2" max="2" width="12.33203125" style="10" customWidth="1"/>
    <col min="3" max="3" width="44.6640625" style="11" customWidth="1"/>
    <col min="4" max="4" width="8.6640625" style="12" customWidth="1"/>
    <col min="5" max="5" width="4.6640625" style="13" customWidth="1"/>
    <col min="6" max="6" width="8.6640625" style="60" customWidth="1"/>
    <col min="7" max="7" width="9.6640625" style="14" customWidth="1"/>
    <col min="8" max="8" width="10.6640625" style="15" customWidth="1"/>
    <col min="9" max="9" width="10.109375" style="16" customWidth="1"/>
    <col min="10" max="10" width="12.44140625" style="17" customWidth="1"/>
    <col min="11" max="11" width="9.5546875" style="7" bestFit="1" customWidth="1"/>
    <col min="12" max="16" width="9.109375" style="7"/>
    <col min="17" max="17" width="10.109375" style="7" bestFit="1" customWidth="1"/>
    <col min="18" max="16384" width="9.109375" style="7"/>
  </cols>
  <sheetData>
    <row r="1" spans="1:11" s="49" customFormat="1" x14ac:dyDescent="0.3">
      <c r="A1" s="40"/>
      <c r="B1" s="41" t="s">
        <v>0</v>
      </c>
      <c r="C1" s="67" t="s">
        <v>96</v>
      </c>
      <c r="D1" s="68"/>
      <c r="E1" s="44"/>
      <c r="F1" s="69"/>
      <c r="G1" s="70"/>
      <c r="H1" s="71"/>
      <c r="I1" s="47"/>
      <c r="J1" s="48"/>
    </row>
    <row r="2" spans="1:11" s="49" customFormat="1" x14ac:dyDescent="0.3">
      <c r="A2" s="40"/>
      <c r="B2" s="41"/>
      <c r="C2" s="67" t="s">
        <v>97</v>
      </c>
      <c r="D2" s="68"/>
      <c r="E2" s="44"/>
      <c r="F2" s="69"/>
      <c r="G2" s="70"/>
      <c r="H2" s="71"/>
      <c r="I2" s="47"/>
      <c r="J2" s="48"/>
    </row>
    <row r="3" spans="1:11" s="6" customFormat="1" ht="12.75" customHeight="1" x14ac:dyDescent="0.3">
      <c r="A3" s="1"/>
      <c r="B3" s="2" t="s">
        <v>45</v>
      </c>
      <c r="C3" s="83" t="s">
        <v>98</v>
      </c>
      <c r="D3" s="72"/>
      <c r="E3" s="3"/>
      <c r="F3" s="73"/>
      <c r="G3" s="74"/>
      <c r="H3" s="75"/>
      <c r="I3" s="4"/>
      <c r="J3" s="5"/>
    </row>
    <row r="4" spans="1:11" s="6" customFormat="1" x14ac:dyDescent="0.3">
      <c r="A4" s="1"/>
      <c r="B4" s="2" t="s">
        <v>30</v>
      </c>
      <c r="C4" s="67" t="s">
        <v>99</v>
      </c>
      <c r="D4" s="72"/>
      <c r="E4" s="3"/>
      <c r="F4" s="73"/>
      <c r="G4" s="74"/>
      <c r="H4" s="75"/>
      <c r="I4" s="4"/>
      <c r="J4" s="5"/>
    </row>
    <row r="5" spans="1:11" s="6" customFormat="1" x14ac:dyDescent="0.3">
      <c r="A5" s="1"/>
      <c r="B5" s="2" t="s">
        <v>1</v>
      </c>
      <c r="C5" s="84" t="s">
        <v>100</v>
      </c>
      <c r="D5" s="72"/>
      <c r="E5" s="3"/>
      <c r="F5" s="73"/>
      <c r="G5" s="74"/>
      <c r="H5" s="75"/>
      <c r="I5" s="4"/>
      <c r="J5" s="5"/>
    </row>
    <row r="6" spans="1:11" s="6" customFormat="1" x14ac:dyDescent="0.3">
      <c r="A6" s="1"/>
      <c r="B6" s="2" t="s">
        <v>2</v>
      </c>
      <c r="C6" s="76" t="s">
        <v>66</v>
      </c>
      <c r="D6" s="72"/>
      <c r="E6" s="3"/>
      <c r="F6" s="73"/>
      <c r="G6" s="74"/>
      <c r="H6" s="75"/>
      <c r="I6" s="4"/>
      <c r="J6" s="5"/>
    </row>
    <row r="7" spans="1:11" s="6" customFormat="1" x14ac:dyDescent="0.3">
      <c r="A7" s="1"/>
      <c r="B7" s="2" t="s">
        <v>29</v>
      </c>
      <c r="C7" s="8"/>
      <c r="D7" s="72"/>
      <c r="E7" s="3"/>
      <c r="F7" s="73"/>
      <c r="G7" s="74"/>
      <c r="H7" s="75"/>
      <c r="I7" s="4"/>
      <c r="J7" s="5"/>
    </row>
    <row r="8" spans="1:11" x14ac:dyDescent="0.3">
      <c r="B8" s="10" t="s">
        <v>56</v>
      </c>
      <c r="C8" s="8" t="s">
        <v>101</v>
      </c>
      <c r="F8" s="61"/>
      <c r="K8" s="6"/>
    </row>
    <row r="9" spans="1:11" x14ac:dyDescent="0.3">
      <c r="F9" s="61"/>
    </row>
    <row r="10" spans="1:11" x14ac:dyDescent="0.3">
      <c r="F10" s="61"/>
    </row>
    <row r="11" spans="1:11" x14ac:dyDescent="0.3">
      <c r="F11" s="61"/>
    </row>
    <row r="12" spans="1:11" x14ac:dyDescent="0.3">
      <c r="F12" s="61"/>
    </row>
    <row r="13" spans="1:11" x14ac:dyDescent="0.3">
      <c r="F13" s="61"/>
    </row>
    <row r="14" spans="1:11" x14ac:dyDescent="0.3">
      <c r="F14" s="61"/>
    </row>
    <row r="15" spans="1:11" x14ac:dyDescent="0.3">
      <c r="C15" s="27" t="s">
        <v>3</v>
      </c>
      <c r="F15" s="61"/>
    </row>
    <row r="16" spans="1:11" x14ac:dyDescent="0.3">
      <c r="F16" s="61"/>
    </row>
    <row r="17" spans="1:10" x14ac:dyDescent="0.3">
      <c r="F17" s="61"/>
    </row>
    <row r="18" spans="1:10" x14ac:dyDescent="0.3">
      <c r="A18" s="9" t="s">
        <v>23</v>
      </c>
      <c r="B18" s="18" t="s">
        <v>32</v>
      </c>
      <c r="C18" s="11" t="s">
        <v>4</v>
      </c>
      <c r="F18" s="61"/>
      <c r="G18" s="14">
        <f>H82</f>
        <v>0</v>
      </c>
      <c r="H18" s="19" t="s">
        <v>41</v>
      </c>
    </row>
    <row r="19" spans="1:10" x14ac:dyDescent="0.3">
      <c r="B19" s="18"/>
      <c r="F19" s="61"/>
      <c r="H19" s="19"/>
    </row>
    <row r="20" spans="1:10" x14ac:dyDescent="0.3">
      <c r="A20" s="9" t="s">
        <v>24</v>
      </c>
      <c r="B20" s="18" t="s">
        <v>37</v>
      </c>
      <c r="C20" s="11" t="s">
        <v>5</v>
      </c>
      <c r="F20" s="61"/>
      <c r="G20" s="14">
        <f>H90</f>
        <v>0</v>
      </c>
      <c r="H20" s="19" t="s">
        <v>41</v>
      </c>
    </row>
    <row r="21" spans="1:10" x14ac:dyDescent="0.3">
      <c r="B21" s="18"/>
      <c r="F21" s="61"/>
      <c r="H21" s="19"/>
    </row>
    <row r="22" spans="1:10" x14ac:dyDescent="0.3">
      <c r="A22" s="9" t="s">
        <v>28</v>
      </c>
      <c r="B22" s="18" t="s">
        <v>37</v>
      </c>
      <c r="C22" s="11" t="s">
        <v>33</v>
      </c>
      <c r="F22" s="61"/>
      <c r="G22" s="14">
        <f>H112</f>
        <v>0</v>
      </c>
      <c r="H22" s="19" t="s">
        <v>41</v>
      </c>
    </row>
    <row r="23" spans="1:10" x14ac:dyDescent="0.3">
      <c r="B23" s="18"/>
      <c r="F23" s="61"/>
      <c r="H23" s="19"/>
    </row>
    <row r="24" spans="1:10" x14ac:dyDescent="0.3">
      <c r="A24" s="9" t="s">
        <v>27</v>
      </c>
      <c r="B24" s="18" t="s">
        <v>37</v>
      </c>
      <c r="C24" s="11" t="s">
        <v>6</v>
      </c>
      <c r="F24" s="61"/>
      <c r="G24" s="14">
        <f>H116</f>
        <v>0</v>
      </c>
      <c r="H24" s="19" t="s">
        <v>41</v>
      </c>
    </row>
    <row r="25" spans="1:10" x14ac:dyDescent="0.3">
      <c r="B25" s="18"/>
      <c r="F25" s="61"/>
      <c r="H25" s="19"/>
    </row>
    <row r="26" spans="1:10" x14ac:dyDescent="0.3">
      <c r="A26" s="9" t="s">
        <v>40</v>
      </c>
      <c r="B26" s="18" t="s">
        <v>46</v>
      </c>
      <c r="C26" s="8" t="s">
        <v>47</v>
      </c>
      <c r="F26" s="61"/>
      <c r="G26" s="14">
        <f>H124</f>
        <v>0</v>
      </c>
      <c r="H26" s="19" t="s">
        <v>41</v>
      </c>
    </row>
    <row r="27" spans="1:10" x14ac:dyDescent="0.3">
      <c r="B27" s="18"/>
      <c r="C27" s="8"/>
      <c r="F27" s="61"/>
      <c r="H27" s="19"/>
    </row>
    <row r="28" spans="1:10" x14ac:dyDescent="0.3">
      <c r="A28" s="9" t="s">
        <v>149</v>
      </c>
      <c r="B28" s="18" t="s">
        <v>152</v>
      </c>
      <c r="C28" s="8" t="s">
        <v>150</v>
      </c>
      <c r="F28" s="61"/>
      <c r="G28" s="14">
        <f>H136</f>
        <v>0</v>
      </c>
      <c r="H28" s="19" t="s">
        <v>41</v>
      </c>
    </row>
    <row r="29" spans="1:10" s="21" customFormat="1" ht="14.4" thickBot="1" x14ac:dyDescent="0.3">
      <c r="D29" s="22"/>
      <c r="F29" s="62"/>
      <c r="G29" s="23"/>
      <c r="H29" s="24"/>
    </row>
    <row r="30" spans="1:10" ht="14.4" thickTop="1" x14ac:dyDescent="0.3">
      <c r="F30" s="61"/>
      <c r="H30" s="19"/>
    </row>
    <row r="31" spans="1:10" s="34" customFormat="1" x14ac:dyDescent="0.3">
      <c r="A31" s="25"/>
      <c r="B31" s="26" t="s">
        <v>7</v>
      </c>
      <c r="C31" s="27"/>
      <c r="D31" s="28"/>
      <c r="E31" s="29"/>
      <c r="F31" s="63"/>
      <c r="G31" s="30">
        <f>SUM(G18:G30)</f>
        <v>0</v>
      </c>
      <c r="H31" s="31" t="s">
        <v>41</v>
      </c>
      <c r="I31" s="32"/>
      <c r="J31" s="33"/>
    </row>
    <row r="32" spans="1:10" s="6" customFormat="1" x14ac:dyDescent="0.3">
      <c r="A32" s="1"/>
      <c r="B32" s="2"/>
      <c r="C32" s="8"/>
      <c r="D32" s="38"/>
      <c r="E32" s="3"/>
      <c r="F32" s="65"/>
      <c r="G32" s="39"/>
      <c r="H32" s="77"/>
      <c r="I32" s="4"/>
      <c r="J32" s="5"/>
    </row>
    <row r="33" spans="1:10" s="6" customFormat="1" x14ac:dyDescent="0.3">
      <c r="A33" s="1"/>
      <c r="B33" s="2"/>
      <c r="C33" s="8"/>
      <c r="D33" s="38"/>
      <c r="E33" s="3"/>
      <c r="F33" s="65"/>
      <c r="G33" s="39"/>
      <c r="H33" s="77"/>
      <c r="I33" s="4"/>
      <c r="J33" s="5"/>
    </row>
    <row r="34" spans="1:10" s="6" customFormat="1" x14ac:dyDescent="0.3">
      <c r="A34" s="1"/>
      <c r="B34" s="2"/>
      <c r="C34" s="8"/>
      <c r="D34" s="38"/>
      <c r="E34" s="3"/>
      <c r="F34" s="65"/>
      <c r="G34" s="39"/>
      <c r="H34" s="77"/>
      <c r="I34" s="4"/>
      <c r="J34" s="5"/>
    </row>
    <row r="35" spans="1:10" s="6" customFormat="1" x14ac:dyDescent="0.3">
      <c r="A35" s="1"/>
      <c r="B35" s="2"/>
      <c r="C35" s="8"/>
      <c r="D35" s="38"/>
      <c r="E35" s="3"/>
      <c r="F35" s="65"/>
      <c r="G35" s="39"/>
      <c r="H35" s="77"/>
      <c r="I35" s="4"/>
      <c r="J35" s="5"/>
    </row>
    <row r="36" spans="1:10" s="6" customFormat="1" x14ac:dyDescent="0.3">
      <c r="A36" s="1"/>
      <c r="B36" s="2"/>
      <c r="C36" s="8"/>
      <c r="D36" s="38"/>
      <c r="E36" s="3"/>
      <c r="F36" s="65"/>
      <c r="G36" s="39"/>
      <c r="H36" s="77"/>
      <c r="I36" s="4"/>
      <c r="J36" s="5"/>
    </row>
    <row r="37" spans="1:10" s="6" customFormat="1" x14ac:dyDescent="0.3">
      <c r="A37" s="1"/>
      <c r="B37" s="2"/>
      <c r="C37" s="8"/>
      <c r="D37" s="38"/>
      <c r="E37" s="3"/>
      <c r="F37" s="65"/>
      <c r="G37" s="39"/>
      <c r="H37" s="77"/>
      <c r="I37" s="4"/>
      <c r="J37" s="5"/>
    </row>
    <row r="38" spans="1:10" s="6" customFormat="1" x14ac:dyDescent="0.3">
      <c r="A38" s="1"/>
      <c r="B38" s="2"/>
      <c r="C38" s="8"/>
      <c r="D38" s="38"/>
      <c r="E38" s="3"/>
      <c r="F38" s="65"/>
      <c r="G38" s="39"/>
      <c r="H38" s="77"/>
      <c r="I38" s="4"/>
      <c r="J38" s="5"/>
    </row>
    <row r="39" spans="1:10" s="6" customFormat="1" x14ac:dyDescent="0.3">
      <c r="A39" s="1"/>
      <c r="B39" s="2"/>
      <c r="C39" s="8"/>
      <c r="D39" s="38"/>
      <c r="E39" s="3"/>
      <c r="F39" s="65"/>
      <c r="G39" s="39"/>
      <c r="H39" s="77"/>
      <c r="I39" s="4"/>
      <c r="J39" s="5"/>
    </row>
    <row r="40" spans="1:10" s="6" customFormat="1" x14ac:dyDescent="0.3">
      <c r="A40" s="1"/>
      <c r="B40" s="2"/>
      <c r="C40" s="8"/>
      <c r="D40" s="38"/>
      <c r="E40" s="3"/>
      <c r="F40" s="65"/>
      <c r="G40" s="39"/>
      <c r="H40" s="77"/>
      <c r="I40" s="4"/>
      <c r="J40" s="5"/>
    </row>
    <row r="41" spans="1:10" s="6" customFormat="1" x14ac:dyDescent="0.3">
      <c r="A41" s="1"/>
      <c r="B41" s="2"/>
      <c r="C41" s="8"/>
      <c r="D41" s="38"/>
      <c r="E41" s="3"/>
      <c r="F41" s="65"/>
      <c r="G41" s="39"/>
      <c r="H41" s="77"/>
      <c r="I41" s="4"/>
      <c r="J41" s="5"/>
    </row>
    <row r="42" spans="1:10" s="6" customFormat="1" x14ac:dyDescent="0.3">
      <c r="A42" s="1"/>
      <c r="B42" s="2"/>
      <c r="C42" s="8"/>
      <c r="D42" s="38"/>
      <c r="E42" s="3"/>
      <c r="F42" s="65"/>
      <c r="G42" s="39"/>
      <c r="H42" s="77"/>
      <c r="I42" s="4"/>
      <c r="J42" s="5"/>
    </row>
    <row r="43" spans="1:10" s="6" customFormat="1" x14ac:dyDescent="0.3">
      <c r="A43" s="1"/>
      <c r="B43" s="2"/>
      <c r="C43" s="8"/>
      <c r="D43" s="38"/>
      <c r="E43" s="3"/>
      <c r="F43" s="65"/>
      <c r="G43" s="39"/>
      <c r="H43" s="77"/>
      <c r="I43" s="4"/>
      <c r="J43" s="5"/>
    </row>
    <row r="44" spans="1:10" s="6" customFormat="1" x14ac:dyDescent="0.3">
      <c r="A44" s="1"/>
      <c r="B44" s="2"/>
      <c r="C44" s="8"/>
      <c r="D44" s="38"/>
      <c r="E44" s="3"/>
      <c r="F44" s="65"/>
      <c r="G44" s="39"/>
      <c r="H44" s="77"/>
      <c r="I44" s="4"/>
      <c r="J44" s="5"/>
    </row>
    <row r="45" spans="1:10" s="6" customFormat="1" x14ac:dyDescent="0.3">
      <c r="A45" s="1"/>
      <c r="B45" s="2"/>
      <c r="C45" s="8"/>
      <c r="D45" s="38"/>
      <c r="E45" s="3"/>
      <c r="F45" s="65"/>
      <c r="G45" s="39"/>
      <c r="H45" s="77"/>
      <c r="I45" s="4"/>
      <c r="J45" s="5"/>
    </row>
    <row r="46" spans="1:10" s="6" customFormat="1" x14ac:dyDescent="0.3">
      <c r="A46" s="1"/>
      <c r="B46" s="2"/>
      <c r="C46" s="8"/>
      <c r="D46" s="38"/>
      <c r="E46" s="3"/>
      <c r="F46" s="65"/>
      <c r="G46" s="39"/>
      <c r="H46" s="77"/>
      <c r="I46" s="4"/>
      <c r="J46" s="5"/>
    </row>
    <row r="47" spans="1:10" s="6" customFormat="1" x14ac:dyDescent="0.3">
      <c r="A47" s="1"/>
      <c r="B47" s="2"/>
      <c r="C47" s="8"/>
      <c r="D47" s="38"/>
      <c r="E47" s="3"/>
      <c r="F47" s="65"/>
      <c r="G47" s="39"/>
      <c r="H47" s="77"/>
      <c r="I47" s="4"/>
      <c r="J47" s="5"/>
    </row>
    <row r="48" spans="1:10" s="6" customFormat="1" x14ac:dyDescent="0.3">
      <c r="A48" s="1"/>
      <c r="B48" s="2"/>
      <c r="C48" s="8"/>
      <c r="D48" s="38"/>
      <c r="E48" s="3"/>
      <c r="F48" s="65"/>
      <c r="G48" s="39"/>
      <c r="H48" s="77"/>
      <c r="I48" s="4"/>
      <c r="J48" s="5"/>
    </row>
    <row r="49" spans="1:10" s="6" customFormat="1" x14ac:dyDescent="0.3">
      <c r="A49" s="1"/>
      <c r="B49" s="2"/>
      <c r="C49" s="8"/>
      <c r="D49" s="38"/>
      <c r="E49" s="3"/>
      <c r="F49" s="65"/>
      <c r="G49" s="39"/>
      <c r="H49" s="77"/>
      <c r="I49" s="4"/>
      <c r="J49" s="5"/>
    </row>
    <row r="50" spans="1:10" s="6" customFormat="1" x14ac:dyDescent="0.3">
      <c r="A50" s="1"/>
      <c r="B50" s="2"/>
      <c r="C50" s="8"/>
      <c r="D50" s="38"/>
      <c r="E50" s="3"/>
      <c r="F50" s="65"/>
      <c r="G50" s="39"/>
      <c r="H50" s="77"/>
      <c r="I50" s="4"/>
      <c r="J50" s="5"/>
    </row>
    <row r="51" spans="1:10" s="6" customFormat="1" x14ac:dyDescent="0.3">
      <c r="A51" s="1"/>
      <c r="B51" s="2"/>
      <c r="C51" s="8"/>
      <c r="D51" s="38"/>
      <c r="E51" s="3"/>
      <c r="F51" s="65"/>
      <c r="G51" s="39"/>
      <c r="H51" s="77"/>
      <c r="I51" s="4"/>
      <c r="J51" s="5"/>
    </row>
    <row r="52" spans="1:10" s="6" customFormat="1" x14ac:dyDescent="0.3">
      <c r="A52" s="1"/>
      <c r="B52" s="2"/>
      <c r="C52" s="8"/>
      <c r="D52" s="38"/>
      <c r="E52" s="3"/>
      <c r="F52" s="65"/>
      <c r="G52" s="39"/>
      <c r="H52" s="77"/>
      <c r="I52" s="4"/>
      <c r="J52" s="5"/>
    </row>
    <row r="53" spans="1:10" s="6" customFormat="1" x14ac:dyDescent="0.3">
      <c r="A53" s="1"/>
      <c r="B53" s="2"/>
      <c r="C53" s="8"/>
      <c r="D53" s="38"/>
      <c r="E53" s="3"/>
      <c r="F53" s="65"/>
      <c r="G53" s="39"/>
      <c r="H53" s="77"/>
      <c r="I53" s="4"/>
      <c r="J53" s="5"/>
    </row>
    <row r="54" spans="1:10" s="6" customFormat="1" x14ac:dyDescent="0.3">
      <c r="A54" s="1"/>
      <c r="B54" s="2"/>
      <c r="C54" s="8"/>
      <c r="D54" s="38"/>
      <c r="E54" s="3"/>
      <c r="F54" s="65"/>
      <c r="G54" s="39"/>
      <c r="H54" s="77"/>
      <c r="I54" s="4"/>
      <c r="J54" s="5"/>
    </row>
    <row r="55" spans="1:10" s="6" customFormat="1" x14ac:dyDescent="0.3">
      <c r="A55" s="1"/>
      <c r="B55" s="2"/>
      <c r="C55" s="8"/>
      <c r="D55" s="38"/>
      <c r="E55" s="3"/>
      <c r="F55" s="65"/>
      <c r="G55" s="39"/>
      <c r="H55" s="77"/>
      <c r="I55" s="4"/>
      <c r="J55" s="5"/>
    </row>
    <row r="56" spans="1:10" s="6" customFormat="1" x14ac:dyDescent="0.3">
      <c r="A56" s="1"/>
      <c r="B56" s="2"/>
      <c r="C56" s="8"/>
      <c r="D56" s="38"/>
      <c r="E56" s="3"/>
      <c r="F56" s="65"/>
      <c r="G56" s="39"/>
      <c r="H56" s="77"/>
      <c r="I56" s="4"/>
      <c r="J56" s="5"/>
    </row>
    <row r="57" spans="1:10" s="6" customFormat="1" x14ac:dyDescent="0.3">
      <c r="A57" s="1"/>
      <c r="B57" s="2"/>
      <c r="C57" s="8"/>
      <c r="D57" s="38"/>
      <c r="E57" s="3"/>
      <c r="F57" s="65"/>
      <c r="G57" s="39"/>
      <c r="H57" s="77"/>
      <c r="I57" s="4"/>
      <c r="J57" s="5"/>
    </row>
    <row r="58" spans="1:10" s="6" customFormat="1" x14ac:dyDescent="0.3">
      <c r="A58" s="1"/>
      <c r="B58" s="2"/>
      <c r="C58" s="8"/>
      <c r="D58" s="38"/>
      <c r="E58" s="3"/>
      <c r="F58" s="65"/>
      <c r="G58" s="39"/>
      <c r="H58" s="77"/>
      <c r="I58" s="4"/>
      <c r="J58" s="5"/>
    </row>
    <row r="59" spans="1:10" x14ac:dyDescent="0.3">
      <c r="C59" s="27" t="s">
        <v>34</v>
      </c>
      <c r="F59" s="61"/>
    </row>
    <row r="60" spans="1:10" x14ac:dyDescent="0.3">
      <c r="A60" s="9">
        <v>1</v>
      </c>
      <c r="B60" s="10" t="s">
        <v>90</v>
      </c>
      <c r="C60" s="11" t="s">
        <v>91</v>
      </c>
      <c r="D60" s="12" t="s">
        <v>92</v>
      </c>
      <c r="E60" s="13" t="s">
        <v>15</v>
      </c>
      <c r="F60" s="61">
        <v>1</v>
      </c>
    </row>
    <row r="61" spans="1:10" x14ac:dyDescent="0.3">
      <c r="A61" s="9">
        <v>2</v>
      </c>
      <c r="B61" s="10" t="s">
        <v>106</v>
      </c>
      <c r="C61" s="11" t="s">
        <v>20</v>
      </c>
      <c r="D61" s="12" t="s">
        <v>82</v>
      </c>
      <c r="E61" s="13" t="s">
        <v>8</v>
      </c>
      <c r="F61" s="61">
        <f>SUM(D62:D65)</f>
        <v>43.230000000000004</v>
      </c>
    </row>
    <row r="62" spans="1:10" x14ac:dyDescent="0.3">
      <c r="B62" s="20" t="s">
        <v>102</v>
      </c>
      <c r="C62" s="35" t="s">
        <v>103</v>
      </c>
      <c r="D62" s="12">
        <v>6.97</v>
      </c>
      <c r="F62" s="61"/>
    </row>
    <row r="63" spans="1:10" ht="27.6" x14ac:dyDescent="0.3">
      <c r="B63" s="20" t="s">
        <v>104</v>
      </c>
      <c r="C63" s="35" t="s">
        <v>105</v>
      </c>
      <c r="D63" s="12">
        <v>32.43</v>
      </c>
      <c r="F63" s="61"/>
    </row>
    <row r="64" spans="1:10" x14ac:dyDescent="0.3">
      <c r="B64" s="20" t="s">
        <v>110</v>
      </c>
      <c r="C64" s="35" t="s">
        <v>113</v>
      </c>
      <c r="D64" s="12">
        <v>2.13</v>
      </c>
      <c r="F64" s="61"/>
    </row>
    <row r="65" spans="1:16" x14ac:dyDescent="0.3">
      <c r="B65" s="20" t="s">
        <v>112</v>
      </c>
      <c r="C65" s="35" t="s">
        <v>111</v>
      </c>
      <c r="D65" s="12">
        <v>1.7</v>
      </c>
      <c r="F65" s="61"/>
    </row>
    <row r="66" spans="1:16" x14ac:dyDescent="0.3">
      <c r="A66" s="9">
        <v>3</v>
      </c>
      <c r="B66" s="10" t="s">
        <v>42</v>
      </c>
      <c r="C66" s="11" t="s">
        <v>21</v>
      </c>
      <c r="D66" s="36">
        <v>0.3</v>
      </c>
      <c r="E66" s="13" t="s">
        <v>25</v>
      </c>
      <c r="F66" s="61">
        <f>F61*0.3</f>
        <v>12.969000000000001</v>
      </c>
    </row>
    <row r="67" spans="1:16" ht="27.6" x14ac:dyDescent="0.3">
      <c r="A67" s="9">
        <v>4</v>
      </c>
      <c r="B67" s="10" t="s">
        <v>107</v>
      </c>
      <c r="C67" s="11" t="s">
        <v>26</v>
      </c>
      <c r="D67" s="12" t="s">
        <v>82</v>
      </c>
      <c r="E67" s="13" t="s">
        <v>8</v>
      </c>
      <c r="F67" s="61">
        <f>F61-F74</f>
        <v>16.240000000000002</v>
      </c>
    </row>
    <row r="68" spans="1:16" ht="27.6" x14ac:dyDescent="0.3">
      <c r="A68" s="9">
        <v>5</v>
      </c>
      <c r="B68" s="10" t="s">
        <v>59</v>
      </c>
      <c r="C68" s="11" t="s">
        <v>58</v>
      </c>
      <c r="E68" s="13" t="s">
        <v>8</v>
      </c>
      <c r="F68" s="61">
        <f>SUM(D69:D72)</f>
        <v>23.220000000000002</v>
      </c>
    </row>
    <row r="69" spans="1:16" x14ac:dyDescent="0.3">
      <c r="B69" s="20" t="s">
        <v>102</v>
      </c>
      <c r="C69" s="35" t="s">
        <v>108</v>
      </c>
      <c r="D69" s="12">
        <v>3.69</v>
      </c>
      <c r="F69" s="61"/>
    </row>
    <row r="70" spans="1:16" x14ac:dyDescent="0.3">
      <c r="B70" s="20" t="s">
        <v>104</v>
      </c>
      <c r="C70" s="35" t="s">
        <v>109</v>
      </c>
      <c r="D70" s="12">
        <v>17.28</v>
      </c>
      <c r="F70" s="61"/>
    </row>
    <row r="71" spans="1:16" x14ac:dyDescent="0.3">
      <c r="B71" s="20" t="s">
        <v>110</v>
      </c>
      <c r="C71" s="35" t="s">
        <v>114</v>
      </c>
      <c r="D71" s="12">
        <v>1.25</v>
      </c>
      <c r="F71" s="61"/>
    </row>
    <row r="72" spans="1:16" x14ac:dyDescent="0.3">
      <c r="B72" s="20" t="s">
        <v>112</v>
      </c>
      <c r="C72" s="35" t="s">
        <v>115</v>
      </c>
      <c r="D72" s="12">
        <v>1</v>
      </c>
      <c r="F72" s="61"/>
    </row>
    <row r="73" spans="1:16" x14ac:dyDescent="0.3">
      <c r="A73" s="9">
        <v>6</v>
      </c>
      <c r="B73" s="10" t="s">
        <v>19</v>
      </c>
      <c r="C73" s="11" t="s">
        <v>22</v>
      </c>
      <c r="E73" s="13" t="s">
        <v>11</v>
      </c>
      <c r="F73" s="61">
        <f>F68*1.67*1.1*1.01</f>
        <v>43.081691400000004</v>
      </c>
    </row>
    <row r="74" spans="1:16" s="80" customFormat="1" x14ac:dyDescent="0.3">
      <c r="A74" s="9">
        <v>7</v>
      </c>
      <c r="B74" s="10" t="s">
        <v>88</v>
      </c>
      <c r="C74" s="11" t="s">
        <v>10</v>
      </c>
      <c r="D74" s="12" t="s">
        <v>89</v>
      </c>
      <c r="E74" s="13" t="s">
        <v>8</v>
      </c>
      <c r="F74" s="61">
        <f>SUM(D75:D78)</f>
        <v>26.990000000000002</v>
      </c>
      <c r="G74" s="14"/>
      <c r="H74" s="15"/>
      <c r="I74" s="16"/>
      <c r="J74" s="17"/>
      <c r="L74" s="7"/>
      <c r="M74" s="7"/>
      <c r="N74" s="7"/>
      <c r="O74" s="7"/>
    </row>
    <row r="75" spans="1:16" x14ac:dyDescent="0.3">
      <c r="B75" s="20" t="s">
        <v>102</v>
      </c>
      <c r="C75" s="35" t="s">
        <v>120</v>
      </c>
      <c r="D75" s="12">
        <v>4.92</v>
      </c>
      <c r="F75" s="61"/>
    </row>
    <row r="76" spans="1:16" ht="27.6" x14ac:dyDescent="0.3">
      <c r="B76" s="20" t="s">
        <v>104</v>
      </c>
      <c r="C76" s="35" t="s">
        <v>121</v>
      </c>
      <c r="D76" s="12">
        <v>19.14</v>
      </c>
      <c r="F76" s="61"/>
    </row>
    <row r="77" spans="1:16" x14ac:dyDescent="0.3">
      <c r="B77" s="20" t="s">
        <v>110</v>
      </c>
      <c r="C77" s="35" t="s">
        <v>122</v>
      </c>
      <c r="D77" s="12">
        <v>1.63</v>
      </c>
      <c r="F77" s="61"/>
    </row>
    <row r="78" spans="1:16" x14ac:dyDescent="0.3">
      <c r="B78" s="20" t="s">
        <v>112</v>
      </c>
      <c r="C78" s="35" t="s">
        <v>123</v>
      </c>
      <c r="D78" s="12">
        <v>1.3</v>
      </c>
      <c r="F78" s="61"/>
    </row>
    <row r="79" spans="1:16" s="80" customFormat="1" x14ac:dyDescent="0.3">
      <c r="A79" s="9">
        <v>8</v>
      </c>
      <c r="B79" s="20" t="s">
        <v>124</v>
      </c>
      <c r="C79" s="11" t="s">
        <v>125</v>
      </c>
      <c r="D79" s="12" t="s">
        <v>126</v>
      </c>
      <c r="E79" s="13"/>
      <c r="F79" s="61">
        <f>F74*7</f>
        <v>188.93</v>
      </c>
      <c r="G79" s="14"/>
      <c r="H79" s="15"/>
      <c r="I79" s="16"/>
      <c r="J79" s="17"/>
      <c r="L79" s="7"/>
      <c r="M79" s="7"/>
      <c r="N79" s="7"/>
      <c r="O79" s="7"/>
    </row>
    <row r="80" spans="1:16" s="80" customFormat="1" x14ac:dyDescent="0.3">
      <c r="A80" s="9">
        <v>9</v>
      </c>
      <c r="B80" s="10" t="s">
        <v>127</v>
      </c>
      <c r="C80" s="11" t="s">
        <v>57</v>
      </c>
      <c r="D80" s="12" t="s">
        <v>82</v>
      </c>
      <c r="E80" s="13" t="s">
        <v>8</v>
      </c>
      <c r="F80" s="61">
        <f>F74</f>
        <v>26.990000000000002</v>
      </c>
      <c r="G80" s="14"/>
      <c r="H80" s="15"/>
      <c r="I80" s="16"/>
      <c r="J80" s="17"/>
      <c r="L80" s="7"/>
      <c r="M80" s="7"/>
      <c r="N80" s="7"/>
      <c r="O80" s="7"/>
      <c r="P80" s="7"/>
    </row>
    <row r="81" spans="1:11" ht="12" customHeight="1" thickBot="1" x14ac:dyDescent="0.35">
      <c r="A81" s="9">
        <v>10</v>
      </c>
      <c r="B81" s="10" t="s">
        <v>19</v>
      </c>
      <c r="C81" s="11" t="s">
        <v>94</v>
      </c>
      <c r="E81" s="13" t="s">
        <v>11</v>
      </c>
      <c r="F81" s="61">
        <f>F80*2</f>
        <v>53.980000000000004</v>
      </c>
    </row>
    <row r="82" spans="1:11" s="59" customFormat="1" x14ac:dyDescent="0.3">
      <c r="A82" s="50"/>
      <c r="B82" s="51" t="s">
        <v>12</v>
      </c>
      <c r="C82" s="52"/>
      <c r="D82" s="53"/>
      <c r="E82" s="54"/>
      <c r="F82" s="64"/>
      <c r="G82" s="55"/>
      <c r="H82" s="56"/>
      <c r="I82" s="57"/>
      <c r="J82" s="58"/>
    </row>
    <row r="83" spans="1:11" x14ac:dyDescent="0.3">
      <c r="F83" s="61"/>
    </row>
    <row r="84" spans="1:11" ht="13.5" customHeight="1" x14ac:dyDescent="0.3">
      <c r="C84" s="37" t="s">
        <v>35</v>
      </c>
      <c r="D84" s="38"/>
      <c r="F84" s="61"/>
    </row>
    <row r="85" spans="1:11" x14ac:dyDescent="0.3">
      <c r="A85" s="9">
        <v>1</v>
      </c>
      <c r="B85" s="10" t="s">
        <v>43</v>
      </c>
      <c r="C85" s="11" t="s">
        <v>31</v>
      </c>
      <c r="E85" s="13" t="s">
        <v>8</v>
      </c>
      <c r="F85" s="61">
        <f>SUM(D86:D89)</f>
        <v>7.67</v>
      </c>
    </row>
    <row r="86" spans="1:11" x14ac:dyDescent="0.3">
      <c r="B86" s="20" t="s">
        <v>102</v>
      </c>
      <c r="C86" s="35" t="s">
        <v>116</v>
      </c>
      <c r="D86" s="12">
        <v>1.23</v>
      </c>
      <c r="F86" s="61"/>
    </row>
    <row r="87" spans="1:11" x14ac:dyDescent="0.3">
      <c r="B87" s="20" t="s">
        <v>104</v>
      </c>
      <c r="C87" s="35" t="s">
        <v>117</v>
      </c>
      <c r="D87" s="12">
        <v>5.76</v>
      </c>
      <c r="F87" s="61"/>
    </row>
    <row r="88" spans="1:11" x14ac:dyDescent="0.3">
      <c r="B88" s="20" t="s">
        <v>110</v>
      </c>
      <c r="C88" s="35" t="s">
        <v>118</v>
      </c>
      <c r="D88" s="12">
        <v>0.38</v>
      </c>
      <c r="F88" s="61"/>
    </row>
    <row r="89" spans="1:11" ht="14.4" thickBot="1" x14ac:dyDescent="0.35">
      <c r="B89" s="20" t="s">
        <v>112</v>
      </c>
      <c r="C89" s="35" t="s">
        <v>119</v>
      </c>
      <c r="D89" s="12">
        <v>0.3</v>
      </c>
      <c r="F89" s="61"/>
    </row>
    <row r="90" spans="1:11" s="59" customFormat="1" x14ac:dyDescent="0.3">
      <c r="A90" s="50"/>
      <c r="B90" s="51" t="s">
        <v>14</v>
      </c>
      <c r="C90" s="52"/>
      <c r="D90" s="53"/>
      <c r="E90" s="54"/>
      <c r="F90" s="64"/>
      <c r="G90" s="55"/>
      <c r="H90" s="56"/>
      <c r="I90" s="57"/>
      <c r="J90" s="58"/>
      <c r="K90" s="78"/>
    </row>
    <row r="91" spans="1:11" x14ac:dyDescent="0.3">
      <c r="B91" s="20"/>
      <c r="C91" s="35"/>
      <c r="F91" s="61"/>
    </row>
    <row r="92" spans="1:11" x14ac:dyDescent="0.3">
      <c r="C92" s="27" t="s">
        <v>38</v>
      </c>
      <c r="F92" s="61"/>
    </row>
    <row r="93" spans="1:11" x14ac:dyDescent="0.3">
      <c r="A93" s="9">
        <v>1</v>
      </c>
      <c r="B93" s="10" t="s">
        <v>78</v>
      </c>
      <c r="C93" s="11" t="s">
        <v>48</v>
      </c>
      <c r="D93" s="12" t="s">
        <v>68</v>
      </c>
      <c r="E93" s="13" t="s">
        <v>15</v>
      </c>
      <c r="F93" s="61">
        <v>45.6</v>
      </c>
    </row>
    <row r="94" spans="1:11" x14ac:dyDescent="0.3">
      <c r="A94" s="9">
        <v>2</v>
      </c>
      <c r="B94" s="10" t="s">
        <v>19</v>
      </c>
      <c r="C94" s="11" t="s">
        <v>49</v>
      </c>
      <c r="D94" s="12" t="s">
        <v>79</v>
      </c>
      <c r="E94" s="13" t="s">
        <v>15</v>
      </c>
      <c r="F94" s="61">
        <v>45.6</v>
      </c>
    </row>
    <row r="95" spans="1:11" x14ac:dyDescent="0.3">
      <c r="A95" s="9">
        <v>3</v>
      </c>
      <c r="B95" s="10" t="s">
        <v>62</v>
      </c>
      <c r="C95" s="11" t="s">
        <v>48</v>
      </c>
      <c r="D95" s="12" t="s">
        <v>63</v>
      </c>
      <c r="E95" s="13" t="s">
        <v>15</v>
      </c>
      <c r="F95" s="61">
        <v>1</v>
      </c>
    </row>
    <row r="96" spans="1:11" x14ac:dyDescent="0.3">
      <c r="A96" s="9">
        <v>4</v>
      </c>
      <c r="B96" s="10" t="s">
        <v>19</v>
      </c>
      <c r="C96" s="11" t="s">
        <v>49</v>
      </c>
      <c r="D96" s="12" t="s">
        <v>64</v>
      </c>
      <c r="E96" s="13" t="s">
        <v>15</v>
      </c>
      <c r="F96" s="61">
        <v>1</v>
      </c>
    </row>
    <row r="97" spans="1:10" ht="27.6" x14ac:dyDescent="0.3">
      <c r="A97" s="9">
        <v>5</v>
      </c>
      <c r="B97" s="10" t="s">
        <v>84</v>
      </c>
      <c r="C97" s="11" t="s">
        <v>67</v>
      </c>
      <c r="D97" s="12" t="s">
        <v>68</v>
      </c>
      <c r="E97" s="13" t="s">
        <v>16</v>
      </c>
      <c r="F97" s="61">
        <v>2</v>
      </c>
    </row>
    <row r="98" spans="1:10" x14ac:dyDescent="0.3">
      <c r="A98" s="9">
        <v>6</v>
      </c>
      <c r="B98" s="10" t="s">
        <v>19</v>
      </c>
      <c r="C98" s="11" t="s">
        <v>69</v>
      </c>
      <c r="D98" s="85" t="s">
        <v>93</v>
      </c>
      <c r="E98" s="13" t="s">
        <v>16</v>
      </c>
      <c r="F98" s="61">
        <v>2</v>
      </c>
    </row>
    <row r="99" spans="1:10" ht="27.6" x14ac:dyDescent="0.3">
      <c r="A99" s="9">
        <v>7</v>
      </c>
      <c r="B99" s="10" t="s">
        <v>70</v>
      </c>
      <c r="C99" s="11" t="s">
        <v>67</v>
      </c>
      <c r="D99" s="12" t="s">
        <v>63</v>
      </c>
      <c r="E99" s="13" t="s">
        <v>16</v>
      </c>
      <c r="F99" s="61">
        <v>3</v>
      </c>
    </row>
    <row r="100" spans="1:10" x14ac:dyDescent="0.3">
      <c r="A100" s="9">
        <v>8</v>
      </c>
      <c r="B100" s="10" t="s">
        <v>19</v>
      </c>
      <c r="C100" s="11" t="s">
        <v>69</v>
      </c>
      <c r="D100" s="85" t="s">
        <v>83</v>
      </c>
      <c r="E100" s="13" t="s">
        <v>16</v>
      </c>
      <c r="F100" s="61">
        <v>3</v>
      </c>
    </row>
    <row r="101" spans="1:10" ht="27.6" x14ac:dyDescent="0.3">
      <c r="A101" s="9">
        <v>9</v>
      </c>
      <c r="B101" s="10" t="s">
        <v>71</v>
      </c>
      <c r="C101" s="11" t="s">
        <v>72</v>
      </c>
      <c r="D101" s="12" t="s">
        <v>80</v>
      </c>
      <c r="E101" s="13" t="s">
        <v>16</v>
      </c>
      <c r="F101" s="61">
        <v>30</v>
      </c>
    </row>
    <row r="102" spans="1:10" x14ac:dyDescent="0.3">
      <c r="A102" s="9">
        <v>10</v>
      </c>
      <c r="B102" s="10" t="s">
        <v>19</v>
      </c>
      <c r="C102" s="11" t="s">
        <v>73</v>
      </c>
      <c r="D102" s="12" t="s">
        <v>130</v>
      </c>
      <c r="E102" s="13" t="s">
        <v>16</v>
      </c>
      <c r="F102" s="61">
        <v>1</v>
      </c>
    </row>
    <row r="103" spans="1:10" x14ac:dyDescent="0.3">
      <c r="A103" s="9">
        <v>11</v>
      </c>
      <c r="B103" s="10" t="s">
        <v>19</v>
      </c>
      <c r="C103" s="11" t="s">
        <v>73</v>
      </c>
      <c r="D103" s="12" t="s">
        <v>74</v>
      </c>
      <c r="E103" s="13" t="s">
        <v>16</v>
      </c>
      <c r="F103" s="61">
        <v>15</v>
      </c>
    </row>
    <row r="104" spans="1:10" x14ac:dyDescent="0.3">
      <c r="A104" s="9">
        <v>12</v>
      </c>
      <c r="B104" s="10" t="s">
        <v>19</v>
      </c>
      <c r="C104" s="11" t="s">
        <v>73</v>
      </c>
      <c r="D104" s="12" t="s">
        <v>131</v>
      </c>
      <c r="E104" s="13" t="s">
        <v>16</v>
      </c>
      <c r="F104" s="61">
        <v>3</v>
      </c>
    </row>
    <row r="105" spans="1:10" x14ac:dyDescent="0.3">
      <c r="A105" s="9">
        <v>13</v>
      </c>
      <c r="B105" s="10" t="s">
        <v>19</v>
      </c>
      <c r="C105" s="11" t="s">
        <v>73</v>
      </c>
      <c r="D105" s="12" t="s">
        <v>132</v>
      </c>
      <c r="E105" s="13" t="s">
        <v>16</v>
      </c>
      <c r="F105" s="61">
        <v>1</v>
      </c>
    </row>
    <row r="106" spans="1:10" x14ac:dyDescent="0.3">
      <c r="A106" s="9">
        <v>14</v>
      </c>
      <c r="B106" s="10" t="s">
        <v>19</v>
      </c>
      <c r="C106" s="11" t="s">
        <v>76</v>
      </c>
      <c r="D106" s="12" t="s">
        <v>85</v>
      </c>
      <c r="E106" s="13" t="s">
        <v>16</v>
      </c>
      <c r="F106" s="61">
        <v>5</v>
      </c>
    </row>
    <row r="107" spans="1:10" s="86" customFormat="1" x14ac:dyDescent="0.3">
      <c r="A107" s="9">
        <v>15</v>
      </c>
      <c r="B107" s="10" t="s">
        <v>19</v>
      </c>
      <c r="C107" s="11" t="s">
        <v>86</v>
      </c>
      <c r="D107" s="12" t="s">
        <v>87</v>
      </c>
      <c r="E107" s="13" t="s">
        <v>16</v>
      </c>
      <c r="F107" s="61">
        <v>5</v>
      </c>
      <c r="G107" s="14"/>
      <c r="H107" s="15"/>
      <c r="I107" s="16"/>
      <c r="J107" s="17"/>
    </row>
    <row r="108" spans="1:10" ht="27.6" x14ac:dyDescent="0.3">
      <c r="A108" s="9">
        <v>16</v>
      </c>
      <c r="B108" s="10" t="s">
        <v>75</v>
      </c>
      <c r="C108" s="11" t="s">
        <v>72</v>
      </c>
      <c r="D108" s="12" t="s">
        <v>63</v>
      </c>
      <c r="E108" s="13" t="s">
        <v>16</v>
      </c>
      <c r="F108" s="61">
        <v>4</v>
      </c>
    </row>
    <row r="109" spans="1:10" x14ac:dyDescent="0.3">
      <c r="A109" s="9">
        <v>17</v>
      </c>
      <c r="B109" s="10" t="s">
        <v>19</v>
      </c>
      <c r="C109" s="11" t="s">
        <v>128</v>
      </c>
      <c r="D109" s="12" t="s">
        <v>63</v>
      </c>
      <c r="E109" s="13" t="s">
        <v>16</v>
      </c>
      <c r="F109" s="61">
        <v>4</v>
      </c>
    </row>
    <row r="110" spans="1:10" x14ac:dyDescent="0.3">
      <c r="A110" s="9">
        <v>18</v>
      </c>
      <c r="B110" s="10" t="s">
        <v>81</v>
      </c>
      <c r="C110" s="11" t="s">
        <v>50</v>
      </c>
      <c r="D110" s="12" t="s">
        <v>80</v>
      </c>
      <c r="E110" s="13" t="s">
        <v>15</v>
      </c>
      <c r="F110" s="61">
        <v>45.6</v>
      </c>
    </row>
    <row r="111" spans="1:10" ht="14.4" thickBot="1" x14ac:dyDescent="0.35">
      <c r="A111" s="9">
        <v>19</v>
      </c>
      <c r="B111" s="10" t="s">
        <v>65</v>
      </c>
      <c r="C111" s="11" t="s">
        <v>50</v>
      </c>
      <c r="D111" s="12" t="s">
        <v>63</v>
      </c>
      <c r="E111" s="13" t="s">
        <v>15</v>
      </c>
      <c r="F111" s="61">
        <v>1</v>
      </c>
    </row>
    <row r="112" spans="1:10" s="59" customFormat="1" x14ac:dyDescent="0.3">
      <c r="A112" s="50"/>
      <c r="B112" s="51" t="s">
        <v>36</v>
      </c>
      <c r="C112" s="52"/>
      <c r="D112" s="53"/>
      <c r="E112" s="54"/>
      <c r="F112" s="64"/>
      <c r="G112" s="55"/>
      <c r="H112" s="56"/>
      <c r="I112" s="57"/>
      <c r="J112" s="58"/>
    </row>
    <row r="113" spans="1:16" x14ac:dyDescent="0.3">
      <c r="F113" s="61"/>
    </row>
    <row r="114" spans="1:16" x14ac:dyDescent="0.3">
      <c r="C114" s="27" t="s">
        <v>39</v>
      </c>
      <c r="F114" s="61"/>
    </row>
    <row r="115" spans="1:16" ht="14.4" thickBot="1" x14ac:dyDescent="0.35">
      <c r="A115" s="9">
        <v>1</v>
      </c>
      <c r="B115" s="10" t="s">
        <v>44</v>
      </c>
      <c r="C115" s="11" t="s">
        <v>17</v>
      </c>
      <c r="E115" s="13" t="s">
        <v>11</v>
      </c>
      <c r="F115" s="61">
        <f>J112</f>
        <v>0</v>
      </c>
    </row>
    <row r="116" spans="1:16" s="59" customFormat="1" x14ac:dyDescent="0.3">
      <c r="A116" s="50"/>
      <c r="B116" s="51" t="s">
        <v>18</v>
      </c>
      <c r="C116" s="52"/>
      <c r="D116" s="53"/>
      <c r="E116" s="54"/>
      <c r="F116" s="64"/>
      <c r="G116" s="55"/>
      <c r="H116" s="56"/>
      <c r="I116" s="57"/>
      <c r="J116" s="58"/>
    </row>
    <row r="117" spans="1:16" s="81" customFormat="1" x14ac:dyDescent="0.3">
      <c r="A117" s="40"/>
      <c r="B117" s="41"/>
      <c r="C117" s="42"/>
      <c r="D117" s="43"/>
      <c r="E117" s="44"/>
      <c r="F117" s="66"/>
      <c r="G117" s="45"/>
      <c r="H117" s="46"/>
      <c r="I117" s="47"/>
      <c r="J117" s="48"/>
      <c r="K117" s="82"/>
      <c r="L117" s="49"/>
      <c r="M117" s="49"/>
      <c r="N117" s="49"/>
      <c r="O117" s="49"/>
      <c r="P117" s="49"/>
    </row>
    <row r="118" spans="1:16" x14ac:dyDescent="0.3">
      <c r="C118" s="27" t="s">
        <v>51</v>
      </c>
      <c r="F118" s="61"/>
    </row>
    <row r="119" spans="1:16" s="49" customFormat="1" x14ac:dyDescent="0.3">
      <c r="A119" s="40"/>
      <c r="B119" s="41"/>
      <c r="C119" s="42"/>
      <c r="D119" s="43"/>
      <c r="E119" s="44"/>
      <c r="F119" s="66"/>
      <c r="G119" s="45"/>
      <c r="H119" s="46"/>
      <c r="I119" s="47"/>
      <c r="J119" s="48"/>
    </row>
    <row r="120" spans="1:16" x14ac:dyDescent="0.3">
      <c r="A120" s="9">
        <v>1</v>
      </c>
      <c r="B120" s="10" t="s">
        <v>77</v>
      </c>
      <c r="C120" s="11" t="s">
        <v>52</v>
      </c>
      <c r="E120" s="13" t="s">
        <v>8</v>
      </c>
      <c r="F120" s="61">
        <v>1.125</v>
      </c>
    </row>
    <row r="121" spans="1:16" x14ac:dyDescent="0.3">
      <c r="B121" s="20" t="s">
        <v>95</v>
      </c>
      <c r="C121" s="35" t="s">
        <v>129</v>
      </c>
      <c r="D121" s="12">
        <v>0.75</v>
      </c>
      <c r="F121" s="61"/>
      <c r="G121" s="39"/>
    </row>
    <row r="122" spans="1:16" ht="27.6" x14ac:dyDescent="0.3">
      <c r="A122" s="9">
        <v>2</v>
      </c>
      <c r="B122" s="10" t="s">
        <v>60</v>
      </c>
      <c r="C122" s="11" t="s">
        <v>61</v>
      </c>
      <c r="E122" s="13" t="s">
        <v>9</v>
      </c>
      <c r="F122" s="61">
        <v>9</v>
      </c>
    </row>
    <row r="123" spans="1:16" ht="14.4" thickBot="1" x14ac:dyDescent="0.35">
      <c r="A123" s="9">
        <v>3</v>
      </c>
      <c r="B123" s="20" t="s">
        <v>53</v>
      </c>
      <c r="C123" s="11" t="s">
        <v>54</v>
      </c>
      <c r="E123" s="13" t="s">
        <v>11</v>
      </c>
      <c r="F123" s="61">
        <f>SUM(J120:J122)</f>
        <v>0</v>
      </c>
      <c r="G123" s="39"/>
    </row>
    <row r="124" spans="1:16" s="59" customFormat="1" x14ac:dyDescent="0.3">
      <c r="A124" s="50"/>
      <c r="B124" s="51" t="s">
        <v>55</v>
      </c>
      <c r="C124" s="52"/>
      <c r="D124" s="53"/>
      <c r="E124" s="54"/>
      <c r="F124" s="64"/>
      <c r="G124" s="55"/>
      <c r="H124" s="56"/>
      <c r="I124" s="57"/>
      <c r="J124" s="58"/>
      <c r="K124" s="78"/>
    </row>
    <row r="125" spans="1:16" s="49" customFormat="1" x14ac:dyDescent="0.3">
      <c r="A125" s="40"/>
      <c r="B125" s="41"/>
      <c r="C125" s="42"/>
      <c r="D125" s="43"/>
      <c r="E125" s="44"/>
      <c r="F125" s="66"/>
      <c r="G125" s="45"/>
      <c r="H125" s="46"/>
      <c r="I125" s="47"/>
      <c r="J125" s="48"/>
      <c r="K125" s="79"/>
    </row>
    <row r="126" spans="1:16" x14ac:dyDescent="0.3">
      <c r="C126" s="27" t="s">
        <v>151</v>
      </c>
      <c r="D126" s="87"/>
      <c r="F126" s="88"/>
      <c r="G126" s="89"/>
      <c r="H126" s="90"/>
      <c r="J126" s="89"/>
    </row>
    <row r="127" spans="1:16" x14ac:dyDescent="0.3">
      <c r="A127" s="9">
        <v>1</v>
      </c>
      <c r="B127" s="91" t="s">
        <v>19</v>
      </c>
      <c r="C127" s="11" t="s">
        <v>133</v>
      </c>
      <c r="D127" s="92" t="s">
        <v>134</v>
      </c>
      <c r="E127" s="13" t="s">
        <v>15</v>
      </c>
      <c r="F127" s="88">
        <v>10</v>
      </c>
      <c r="G127" s="93"/>
      <c r="H127" s="90"/>
      <c r="J127" s="93"/>
      <c r="K127" s="94"/>
    </row>
    <row r="128" spans="1:16" x14ac:dyDescent="0.3">
      <c r="A128" s="9">
        <v>2</v>
      </c>
      <c r="B128" s="91" t="s">
        <v>135</v>
      </c>
      <c r="C128" s="11" t="s">
        <v>136</v>
      </c>
      <c r="D128" s="92" t="s">
        <v>137</v>
      </c>
      <c r="E128" s="13" t="s">
        <v>15</v>
      </c>
      <c r="F128" s="88">
        <f>F127</f>
        <v>10</v>
      </c>
      <c r="G128" s="93"/>
      <c r="H128" s="90"/>
      <c r="J128" s="93"/>
      <c r="K128" s="94"/>
    </row>
    <row r="129" spans="1:11" x14ac:dyDescent="0.3">
      <c r="A129" s="9">
        <v>3</v>
      </c>
      <c r="B129" s="91" t="s">
        <v>19</v>
      </c>
      <c r="C129" s="11" t="s">
        <v>138</v>
      </c>
      <c r="D129" s="92" t="s">
        <v>139</v>
      </c>
      <c r="E129" s="13" t="s">
        <v>16</v>
      </c>
      <c r="F129" s="88">
        <v>4</v>
      </c>
      <c r="G129" s="93"/>
      <c r="H129" s="90"/>
      <c r="J129" s="93"/>
      <c r="K129" s="94"/>
    </row>
    <row r="130" spans="1:11" x14ac:dyDescent="0.3">
      <c r="A130" s="9">
        <v>4</v>
      </c>
      <c r="B130" s="91" t="s">
        <v>19</v>
      </c>
      <c r="C130" s="11" t="s">
        <v>140</v>
      </c>
      <c r="D130" s="92" t="s">
        <v>87</v>
      </c>
      <c r="E130" s="13" t="s">
        <v>16</v>
      </c>
      <c r="F130" s="88">
        <f>F129</f>
        <v>4</v>
      </c>
      <c r="G130" s="93"/>
      <c r="H130" s="90"/>
      <c r="J130" s="93"/>
      <c r="K130" s="94"/>
    </row>
    <row r="131" spans="1:11" s="95" customFormat="1" ht="14.4" thickBot="1" x14ac:dyDescent="0.35">
      <c r="B131" s="96"/>
      <c r="D131" s="96"/>
      <c r="I131" s="16"/>
      <c r="J131" s="97"/>
    </row>
    <row r="132" spans="1:11" s="108" customFormat="1" x14ac:dyDescent="0.3">
      <c r="A132" s="98"/>
      <c r="B132" s="99" t="s">
        <v>141</v>
      </c>
      <c r="C132" s="100"/>
      <c r="D132" s="101"/>
      <c r="E132" s="102"/>
      <c r="F132" s="103"/>
      <c r="G132" s="104"/>
      <c r="H132" s="105"/>
      <c r="I132" s="106"/>
      <c r="J132" s="107"/>
    </row>
    <row r="133" spans="1:11" x14ac:dyDescent="0.3">
      <c r="B133" s="91"/>
      <c r="D133" s="92"/>
      <c r="F133" s="88"/>
      <c r="G133" s="89"/>
      <c r="H133" s="90"/>
      <c r="J133" s="93"/>
    </row>
    <row r="134" spans="1:11" x14ac:dyDescent="0.3">
      <c r="A134" s="9">
        <v>5</v>
      </c>
      <c r="B134" s="91" t="s">
        <v>142</v>
      </c>
      <c r="C134" s="11" t="s">
        <v>143</v>
      </c>
      <c r="D134" s="92" t="s">
        <v>144</v>
      </c>
      <c r="E134" s="13" t="s">
        <v>25</v>
      </c>
      <c r="F134" s="60">
        <v>0.95</v>
      </c>
      <c r="G134" s="89"/>
      <c r="H134" s="90"/>
      <c r="J134" s="93"/>
      <c r="K134" s="94"/>
    </row>
    <row r="135" spans="1:11" ht="28.2" thickBot="1" x14ac:dyDescent="0.35">
      <c r="A135" s="9">
        <v>6</v>
      </c>
      <c r="B135" s="91" t="s">
        <v>145</v>
      </c>
      <c r="C135" s="11" t="s">
        <v>146</v>
      </c>
      <c r="D135" s="92" t="s">
        <v>147</v>
      </c>
      <c r="E135" s="13" t="s">
        <v>25</v>
      </c>
      <c r="F135" s="60">
        <v>1</v>
      </c>
      <c r="G135" s="89"/>
      <c r="H135" s="90"/>
      <c r="J135" s="93"/>
      <c r="K135" s="94"/>
    </row>
    <row r="136" spans="1:11" s="59" customFormat="1" x14ac:dyDescent="0.3">
      <c r="A136" s="50"/>
      <c r="B136" s="51" t="s">
        <v>148</v>
      </c>
      <c r="C136" s="52"/>
      <c r="D136" s="109"/>
      <c r="E136" s="54"/>
      <c r="F136" s="110"/>
      <c r="G136" s="111"/>
      <c r="H136" s="112"/>
      <c r="I136" s="57"/>
      <c r="J136" s="113"/>
    </row>
  </sheetData>
  <phoneticPr fontId="0" type="noConversion"/>
  <conditionalFormatting sqref="F127:F130 F134:F135">
    <cfRule type="cellIs" dxfId="0" priority="1" stopIfTrue="1" operator="equal">
      <formula>0</formula>
    </cfRule>
  </conditionalFormatting>
  <printOptions horizontalCentered="1" gridLinesSet="0"/>
  <pageMargins left="0" right="0" top="0.98425196850393704" bottom="0.59055118110236227" header="0" footer="0"/>
  <pageSetup paperSize="9" firstPageNumber="2" orientation="portrait" useFirstPageNumber="1" horizontalDpi="360" verticalDpi="360" r:id="rId1"/>
  <headerFooter alignWithMargins="0">
    <oddHeader>&amp;L&amp;G&amp;C&amp;8
kpt. Nálepku 277/11, 073 01 SOBRANCE, tel.: 0908/998792, 0907/448557, jovanhi20@gmail.com
_____________________________________________________________________________________________________________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Prehľad</vt:lpstr>
      <vt:lpstr>Prehľad!Oblast_tisku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vpú</dc:creator>
  <cp:lastModifiedBy>HP</cp:lastModifiedBy>
  <cp:lastPrinted>2020-07-21T10:21:55Z</cp:lastPrinted>
  <dcterms:created xsi:type="dcterms:W3CDTF">1999-03-10T13:59:43Z</dcterms:created>
  <dcterms:modified xsi:type="dcterms:W3CDTF">2021-01-23T16:11:55Z</dcterms:modified>
</cp:coreProperties>
</file>